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" yWindow="30" windowWidth="19320" windowHeight="8580" tabRatio="633"/>
  </bookViews>
  <sheets>
    <sheet name="Continuity" sheetId="1" r:id="rId1"/>
    <sheet name="Rate Derivation" sheetId="7" state="hidden" r:id="rId2"/>
    <sheet name="PILS Entitlement Summary" sheetId="2" state="hidden" r:id="rId3"/>
  </sheets>
  <definedNames>
    <definedName name="_xlnm.Print_Area" localSheetId="0">Continuity!$A$1:$L$230</definedName>
    <definedName name="_xlnm.Print_Titles" localSheetId="0">Continuity!$1:$2</definedName>
  </definedNames>
  <calcPr calcId="145621" iterate="1"/>
</workbook>
</file>

<file path=xl/calcChain.xml><?xml version="1.0" encoding="utf-8"?>
<calcChain xmlns="http://schemas.openxmlformats.org/spreadsheetml/2006/main">
  <c r="J215" i="1" l="1"/>
  <c r="F215" i="1"/>
  <c r="I215" i="1"/>
  <c r="F216" i="1"/>
  <c r="B91" i="1"/>
  <c r="C91" i="1"/>
  <c r="C90" i="1"/>
  <c r="C89" i="1"/>
  <c r="C88" i="1"/>
  <c r="C75" i="1"/>
  <c r="C76" i="1" s="1"/>
  <c r="C77" i="1" s="1"/>
  <c r="C78" i="1" s="1"/>
  <c r="C79" i="1" s="1"/>
  <c r="C80" i="1" s="1"/>
  <c r="C81" i="1" s="1"/>
  <c r="C74" i="1"/>
  <c r="C73" i="1"/>
  <c r="B88" i="1"/>
  <c r="B81" i="1"/>
  <c r="B74" i="1"/>
  <c r="B73" i="1"/>
  <c r="C72" i="1"/>
  <c r="C71" i="1"/>
  <c r="C58" i="1"/>
  <c r="C59" i="1" s="1"/>
  <c r="C60" i="1" s="1"/>
  <c r="C61" i="1" s="1"/>
  <c r="C62" i="1" s="1"/>
  <c r="C63" i="1" s="1"/>
  <c r="C57" i="1"/>
  <c r="C56" i="1"/>
  <c r="B63" i="1"/>
  <c r="B56" i="1"/>
  <c r="B55" i="1"/>
  <c r="H215" i="1"/>
  <c r="H216" i="1" s="1"/>
  <c r="E228" i="1"/>
  <c r="D228" i="1"/>
  <c r="C228" i="1"/>
  <c r="B228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D213" i="1"/>
  <c r="H217" i="1" l="1"/>
  <c r="I216" i="1"/>
  <c r="F217" i="1"/>
  <c r="L215" i="1"/>
  <c r="E34" i="1"/>
  <c r="E52" i="1"/>
  <c r="E7" i="1"/>
  <c r="F7" i="1" s="1"/>
  <c r="E16" i="1"/>
  <c r="E53" i="1"/>
  <c r="B75" i="1"/>
  <c r="E92" i="1"/>
  <c r="E93" i="1"/>
  <c r="E94" i="1"/>
  <c r="E95" i="1"/>
  <c r="E96" i="1"/>
  <c r="E97" i="1"/>
  <c r="E98" i="1"/>
  <c r="E99" i="1"/>
  <c r="C19" i="7"/>
  <c r="C20" i="7"/>
  <c r="C21" i="7" s="1"/>
  <c r="C22" i="7" s="1"/>
  <c r="C24" i="7" s="1"/>
  <c r="A25" i="7"/>
  <c r="A10" i="7"/>
  <c r="A24" i="7" s="1"/>
  <c r="A8" i="7"/>
  <c r="A22" i="7" s="1"/>
  <c r="A7" i="7"/>
  <c r="A21" i="7" s="1"/>
  <c r="A6" i="7"/>
  <c r="A20" i="7" s="1"/>
  <c r="A5" i="7"/>
  <c r="A19" i="7" s="1"/>
  <c r="A4" i="7"/>
  <c r="A18" i="7" s="1"/>
  <c r="B11" i="7"/>
  <c r="D194" i="1"/>
  <c r="D176" i="1"/>
  <c r="D158" i="1"/>
  <c r="D140" i="1"/>
  <c r="D122" i="1"/>
  <c r="D104" i="1"/>
  <c r="D86" i="1"/>
  <c r="D68" i="1"/>
  <c r="D50" i="1"/>
  <c r="D32" i="1"/>
  <c r="D14" i="1"/>
  <c r="C6" i="7"/>
  <c r="H8" i="2"/>
  <c r="E6" i="2"/>
  <c r="H4" i="2"/>
  <c r="E5" i="2"/>
  <c r="H5" i="2"/>
  <c r="H3" i="2"/>
  <c r="D209" i="1"/>
  <c r="C209" i="1"/>
  <c r="B209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209" i="1" s="1"/>
  <c r="D190" i="1"/>
  <c r="C190" i="1"/>
  <c r="B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90" i="1"/>
  <c r="D172" i="1"/>
  <c r="C172" i="1"/>
  <c r="B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72" i="1"/>
  <c r="D154" i="1"/>
  <c r="C154" i="1"/>
  <c r="B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54" i="1"/>
  <c r="D136" i="1"/>
  <c r="C136" i="1"/>
  <c r="B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36" i="1"/>
  <c r="D118" i="1"/>
  <c r="C118" i="1"/>
  <c r="B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18" i="1"/>
  <c r="D100" i="1"/>
  <c r="P100" i="1" s="1"/>
  <c r="D82" i="1"/>
  <c r="P82" i="1" s="1"/>
  <c r="D64" i="1"/>
  <c r="P64" i="1" s="1"/>
  <c r="D46" i="1"/>
  <c r="P46" i="1" s="1"/>
  <c r="D28" i="1"/>
  <c r="P28" i="1" s="1"/>
  <c r="J7" i="1"/>
  <c r="H8" i="1"/>
  <c r="H9" i="1" s="1"/>
  <c r="H16" i="1"/>
  <c r="D10" i="1"/>
  <c r="C10" i="1"/>
  <c r="E7" i="2"/>
  <c r="H7" i="2"/>
  <c r="H6" i="2"/>
  <c r="H93" i="1"/>
  <c r="H95" i="1"/>
  <c r="H96" i="1"/>
  <c r="H97" i="1" s="1"/>
  <c r="H98" i="1"/>
  <c r="H99" i="1" s="1"/>
  <c r="H106" i="1" s="1"/>
  <c r="H107" i="1" s="1"/>
  <c r="H108" i="1" s="1"/>
  <c r="H109" i="1" s="1"/>
  <c r="H110" i="1" s="1"/>
  <c r="H111" i="1" s="1"/>
  <c r="H116" i="1"/>
  <c r="H117" i="1" s="1"/>
  <c r="H124" i="1" s="1"/>
  <c r="H125" i="1" s="1"/>
  <c r="H126" i="1" s="1"/>
  <c r="H128" i="1"/>
  <c r="H129" i="1"/>
  <c r="H131" i="1"/>
  <c r="H132" i="1"/>
  <c r="H133" i="1" s="1"/>
  <c r="H134" i="1" s="1"/>
  <c r="H135" i="1" s="1"/>
  <c r="H143" i="1"/>
  <c r="H144" i="1" s="1"/>
  <c r="H146" i="1"/>
  <c r="H147" i="1" s="1"/>
  <c r="H149" i="1"/>
  <c r="H150" i="1" s="1"/>
  <c r="H151" i="1" s="1"/>
  <c r="H152" i="1" s="1"/>
  <c r="H153" i="1" s="1"/>
  <c r="H160" i="1" s="1"/>
  <c r="H161" i="1" s="1"/>
  <c r="H162" i="1" s="1"/>
  <c r="H163" i="1" s="1"/>
  <c r="H164" i="1" s="1"/>
  <c r="H165" i="1" s="1"/>
  <c r="H167" i="1"/>
  <c r="H168" i="1"/>
  <c r="H170" i="1"/>
  <c r="H171" i="1"/>
  <c r="H179" i="1"/>
  <c r="H180" i="1"/>
  <c r="H181" i="1" s="1"/>
  <c r="H182" i="1"/>
  <c r="H183" i="1" s="1"/>
  <c r="H184" i="1" s="1"/>
  <c r="H185" i="1" s="1"/>
  <c r="H186" i="1"/>
  <c r="H187" i="1" s="1"/>
  <c r="H188" i="1" s="1"/>
  <c r="H189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C23" i="7"/>
  <c r="C25" i="7"/>
  <c r="C7" i="7"/>
  <c r="B36" i="1"/>
  <c r="E56" i="1"/>
  <c r="E55" i="1"/>
  <c r="B76" i="1"/>
  <c r="E76" i="1" s="1"/>
  <c r="B57" i="1"/>
  <c r="E17" i="1"/>
  <c r="B18" i="1"/>
  <c r="C46" i="1"/>
  <c r="O46" i="1" s="1"/>
  <c r="E73" i="1"/>
  <c r="B19" i="1"/>
  <c r="E19" i="1" s="1"/>
  <c r="B58" i="1"/>
  <c r="B59" i="1" s="1"/>
  <c r="E58" i="1"/>
  <c r="E59" i="1"/>
  <c r="B60" i="1"/>
  <c r="B61" i="1" s="1"/>
  <c r="B62" i="1" s="1"/>
  <c r="H112" i="1"/>
  <c r="H113" i="1" s="1"/>
  <c r="H114" i="1" s="1"/>
  <c r="E60" i="1"/>
  <c r="H207" i="1"/>
  <c r="J216" i="1" l="1"/>
  <c r="L216" i="1" s="1"/>
  <c r="F218" i="1"/>
  <c r="H218" i="1"/>
  <c r="I217" i="1"/>
  <c r="E57" i="1"/>
  <c r="E35" i="1"/>
  <c r="E62" i="1"/>
  <c r="B20" i="1"/>
  <c r="B77" i="1"/>
  <c r="E61" i="1"/>
  <c r="B64" i="1"/>
  <c r="N64" i="1" s="1"/>
  <c r="E36" i="1"/>
  <c r="B37" i="1"/>
  <c r="H17" i="1"/>
  <c r="C8" i="7"/>
  <c r="C10" i="7"/>
  <c r="C4" i="7"/>
  <c r="C5" i="7"/>
  <c r="C9" i="7"/>
  <c r="C82" i="1"/>
  <c r="O82" i="1" s="1"/>
  <c r="L7" i="1"/>
  <c r="I8" i="1"/>
  <c r="C100" i="1"/>
  <c r="O100" i="1" s="1"/>
  <c r="E75" i="1"/>
  <c r="B10" i="1"/>
  <c r="N10" i="1" s="1"/>
  <c r="E9" i="1"/>
  <c r="C28" i="1"/>
  <c r="O28" i="1" s="1"/>
  <c r="E18" i="1"/>
  <c r="E8" i="1"/>
  <c r="E74" i="1"/>
  <c r="J217" i="1" l="1"/>
  <c r="L217" i="1" s="1"/>
  <c r="H219" i="1"/>
  <c r="I218" i="1"/>
  <c r="J218" i="1" s="1"/>
  <c r="F219" i="1"/>
  <c r="L218" i="1"/>
  <c r="E10" i="1"/>
  <c r="F8" i="1"/>
  <c r="E54" i="1"/>
  <c r="C64" i="1"/>
  <c r="O64" i="1" s="1"/>
  <c r="J8" i="1"/>
  <c r="H18" i="1"/>
  <c r="B72" i="1"/>
  <c r="E72" i="1" s="1"/>
  <c r="E63" i="1"/>
  <c r="B70" i="1"/>
  <c r="B71" i="1"/>
  <c r="E71" i="1" s="1"/>
  <c r="C11" i="7"/>
  <c r="E37" i="1"/>
  <c r="B38" i="1"/>
  <c r="E77" i="1"/>
  <c r="B78" i="1"/>
  <c r="E20" i="1"/>
  <c r="B21" i="1"/>
  <c r="F220" i="1" l="1"/>
  <c r="H220" i="1"/>
  <c r="I219" i="1"/>
  <c r="J219" i="1" s="1"/>
  <c r="L219" i="1" s="1"/>
  <c r="E64" i="1"/>
  <c r="E21" i="1"/>
  <c r="B22" i="1"/>
  <c r="E78" i="1"/>
  <c r="B79" i="1"/>
  <c r="E38" i="1"/>
  <c r="B39" i="1"/>
  <c r="E70" i="1"/>
  <c r="H19" i="1"/>
  <c r="F9" i="1"/>
  <c r="L8" i="1"/>
  <c r="I9" i="1"/>
  <c r="H221" i="1" l="1"/>
  <c r="I220" i="1"/>
  <c r="J220" i="1" s="1"/>
  <c r="F221" i="1"/>
  <c r="L220" i="1"/>
  <c r="B40" i="1"/>
  <c r="E39" i="1"/>
  <c r="B80" i="1"/>
  <c r="E79" i="1"/>
  <c r="E22" i="1"/>
  <c r="B23" i="1"/>
  <c r="J9" i="1"/>
  <c r="L9" i="1" s="1"/>
  <c r="I10" i="1"/>
  <c r="Q10" i="1" s="1"/>
  <c r="F16" i="1"/>
  <c r="I16" i="1"/>
  <c r="H20" i="1"/>
  <c r="F222" i="1" l="1"/>
  <c r="H222" i="1"/>
  <c r="I221" i="1"/>
  <c r="J221" i="1" s="1"/>
  <c r="L221" i="1" s="1"/>
  <c r="F17" i="1"/>
  <c r="I17" i="1"/>
  <c r="J16" i="1"/>
  <c r="L16" i="1" s="1"/>
  <c r="E80" i="1"/>
  <c r="H21" i="1"/>
  <c r="B24" i="1"/>
  <c r="E23" i="1"/>
  <c r="B41" i="1"/>
  <c r="E40" i="1"/>
  <c r="H223" i="1" l="1"/>
  <c r="I222" i="1"/>
  <c r="J222" i="1" s="1"/>
  <c r="F223" i="1"/>
  <c r="L222" i="1"/>
  <c r="B25" i="1"/>
  <c r="E24" i="1"/>
  <c r="E81" i="1"/>
  <c r="E82" i="1" s="1"/>
  <c r="F18" i="1"/>
  <c r="I18" i="1"/>
  <c r="E41" i="1"/>
  <c r="B42" i="1"/>
  <c r="H22" i="1"/>
  <c r="B82" i="1"/>
  <c r="N82" i="1" s="1"/>
  <c r="J17" i="1"/>
  <c r="L17" i="1" s="1"/>
  <c r="F224" i="1" l="1"/>
  <c r="H224" i="1"/>
  <c r="I223" i="1"/>
  <c r="J223" i="1" s="1"/>
  <c r="L223" i="1" s="1"/>
  <c r="H23" i="1"/>
  <c r="B43" i="1"/>
  <c r="E42" i="1"/>
  <c r="J18" i="1"/>
  <c r="L18" i="1" s="1"/>
  <c r="F19" i="1"/>
  <c r="I19" i="1"/>
  <c r="J19" i="1" s="1"/>
  <c r="E88" i="1"/>
  <c r="B89" i="1"/>
  <c r="E25" i="1"/>
  <c r="B26" i="1"/>
  <c r="F225" i="1" l="1"/>
  <c r="H225" i="1"/>
  <c r="I224" i="1"/>
  <c r="J224" i="1" s="1"/>
  <c r="L224" i="1" s="1"/>
  <c r="B44" i="1"/>
  <c r="E43" i="1"/>
  <c r="H24" i="1"/>
  <c r="E26" i="1"/>
  <c r="E89" i="1"/>
  <c r="B90" i="1"/>
  <c r="L19" i="1"/>
  <c r="F20" i="1"/>
  <c r="I20" i="1"/>
  <c r="J20" i="1" s="1"/>
  <c r="H226" i="1" l="1"/>
  <c r="I226" i="1" s="1"/>
  <c r="I225" i="1"/>
  <c r="J225" i="1" s="1"/>
  <c r="F226" i="1"/>
  <c r="L225" i="1"/>
  <c r="F21" i="1"/>
  <c r="L20" i="1"/>
  <c r="I21" i="1"/>
  <c r="E27" i="1"/>
  <c r="E28" i="1" s="1"/>
  <c r="B28" i="1"/>
  <c r="N28" i="1" s="1"/>
  <c r="H25" i="1"/>
  <c r="E44" i="1"/>
  <c r="E45" i="1"/>
  <c r="E90" i="1"/>
  <c r="E100" i="1" s="1"/>
  <c r="E91" i="1"/>
  <c r="B100" i="1"/>
  <c r="N100" i="1" s="1"/>
  <c r="J226" i="1" l="1"/>
  <c r="L226" i="1" s="1"/>
  <c r="I228" i="1"/>
  <c r="E46" i="1"/>
  <c r="J21" i="1"/>
  <c r="F22" i="1"/>
  <c r="L21" i="1"/>
  <c r="I22" i="1"/>
  <c r="B46" i="1"/>
  <c r="N46" i="1" s="1"/>
  <c r="H26" i="1"/>
  <c r="J22" i="1" l="1"/>
  <c r="L22" i="1" s="1"/>
  <c r="H27" i="1"/>
  <c r="F23" i="1"/>
  <c r="I23" i="1"/>
  <c r="J23" i="1" l="1"/>
  <c r="L23" i="1" s="1"/>
  <c r="F24" i="1"/>
  <c r="I24" i="1"/>
  <c r="H34" i="1"/>
  <c r="J24" i="1" l="1"/>
  <c r="H35" i="1"/>
  <c r="L24" i="1"/>
  <c r="F25" i="1"/>
  <c r="I25" i="1"/>
  <c r="J25" i="1" s="1"/>
  <c r="H36" i="1" l="1"/>
  <c r="L25" i="1"/>
  <c r="F26" i="1"/>
  <c r="I26" i="1"/>
  <c r="J26" i="1" s="1"/>
  <c r="L26" i="1" l="1"/>
  <c r="F27" i="1"/>
  <c r="I27" i="1"/>
  <c r="H37" i="1"/>
  <c r="J27" i="1" l="1"/>
  <c r="I28" i="1"/>
  <c r="Q28" i="1" s="1"/>
  <c r="H38" i="1"/>
  <c r="F34" i="1"/>
  <c r="I34" i="1"/>
  <c r="F35" i="1" l="1"/>
  <c r="I35" i="1"/>
  <c r="H39" i="1"/>
  <c r="J34" i="1"/>
  <c r="L34" i="1" s="1"/>
  <c r="L27" i="1"/>
  <c r="H40" i="1" l="1"/>
  <c r="F36" i="1"/>
  <c r="I36" i="1"/>
  <c r="J35" i="1"/>
  <c r="L35" i="1" s="1"/>
  <c r="J36" i="1" l="1"/>
  <c r="L36" i="1" s="1"/>
  <c r="F37" i="1"/>
  <c r="I37" i="1"/>
  <c r="H41" i="1"/>
  <c r="J37" i="1" l="1"/>
  <c r="L37" i="1" s="1"/>
  <c r="H42" i="1"/>
  <c r="F38" i="1"/>
  <c r="I38" i="1"/>
  <c r="J38" i="1" l="1"/>
  <c r="F39" i="1"/>
  <c r="L38" i="1"/>
  <c r="I39" i="1"/>
  <c r="H43" i="1"/>
  <c r="J39" i="1" l="1"/>
  <c r="L39" i="1" s="1"/>
  <c r="H44" i="1"/>
  <c r="F40" i="1"/>
  <c r="I40" i="1"/>
  <c r="J40" i="1" l="1"/>
  <c r="F41" i="1"/>
  <c r="L40" i="1"/>
  <c r="I41" i="1"/>
  <c r="H45" i="1"/>
  <c r="J41" i="1" l="1"/>
  <c r="F42" i="1"/>
  <c r="L41" i="1"/>
  <c r="I42" i="1"/>
  <c r="H52" i="1"/>
  <c r="J42" i="1" l="1"/>
  <c r="F43" i="1"/>
  <c r="L42" i="1"/>
  <c r="I43" i="1"/>
  <c r="H53" i="1"/>
  <c r="J43" i="1" l="1"/>
  <c r="F44" i="1"/>
  <c r="L43" i="1"/>
  <c r="I44" i="1"/>
  <c r="H54" i="1"/>
  <c r="J44" i="1" l="1"/>
  <c r="H55" i="1"/>
  <c r="L44" i="1"/>
  <c r="F45" i="1"/>
  <c r="I45" i="1"/>
  <c r="J45" i="1" l="1"/>
  <c r="L45" i="1" s="1"/>
  <c r="I46" i="1"/>
  <c r="Q46" i="1" s="1"/>
  <c r="H56" i="1"/>
  <c r="F52" i="1"/>
  <c r="I52" i="1"/>
  <c r="H57" i="1" l="1"/>
  <c r="J52" i="1"/>
  <c r="F53" i="1"/>
  <c r="L52" i="1"/>
  <c r="I53" i="1"/>
  <c r="J53" i="1" s="1"/>
  <c r="F54" i="1" l="1"/>
  <c r="L53" i="1"/>
  <c r="I54" i="1"/>
  <c r="J54" i="1" s="1"/>
  <c r="H58" i="1"/>
  <c r="L54" i="1" l="1"/>
  <c r="F55" i="1"/>
  <c r="I55" i="1"/>
  <c r="J55" i="1" s="1"/>
  <c r="H59" i="1"/>
  <c r="H60" i="1" l="1"/>
  <c r="F56" i="1"/>
  <c r="L55" i="1"/>
  <c r="I56" i="1"/>
  <c r="J56" i="1" s="1"/>
  <c r="F57" i="1" l="1"/>
  <c r="L56" i="1"/>
  <c r="I57" i="1"/>
  <c r="J57" i="1" s="1"/>
  <c r="H61" i="1"/>
  <c r="L57" i="1" l="1"/>
  <c r="F58" i="1"/>
  <c r="I58" i="1"/>
  <c r="J58" i="1" s="1"/>
  <c r="H62" i="1"/>
  <c r="H63" i="1" l="1"/>
  <c r="L58" i="1"/>
  <c r="F59" i="1"/>
  <c r="I59" i="1"/>
  <c r="J59" i="1" s="1"/>
  <c r="L59" i="1" l="1"/>
  <c r="F60" i="1"/>
  <c r="I60" i="1"/>
  <c r="J60" i="1" s="1"/>
  <c r="H70" i="1"/>
  <c r="H71" i="1" l="1"/>
  <c r="L60" i="1"/>
  <c r="F61" i="1"/>
  <c r="I61" i="1"/>
  <c r="J61" i="1" s="1"/>
  <c r="L61" i="1" l="1"/>
  <c r="F62" i="1"/>
  <c r="I62" i="1"/>
  <c r="J62" i="1" s="1"/>
  <c r="H72" i="1"/>
  <c r="H73" i="1" l="1"/>
  <c r="L62" i="1"/>
  <c r="F63" i="1"/>
  <c r="I63" i="1"/>
  <c r="F70" i="1" l="1"/>
  <c r="I70" i="1"/>
  <c r="J63" i="1"/>
  <c r="I64" i="1"/>
  <c r="Q64" i="1" s="1"/>
  <c r="H74" i="1"/>
  <c r="J70" i="1" l="1"/>
  <c r="L70" i="1" s="1"/>
  <c r="H75" i="1"/>
  <c r="L63" i="1"/>
  <c r="F71" i="1"/>
  <c r="I71" i="1"/>
  <c r="J71" i="1" l="1"/>
  <c r="F72" i="1"/>
  <c r="L71" i="1"/>
  <c r="I72" i="1"/>
  <c r="H76" i="1"/>
  <c r="H77" i="1" l="1"/>
  <c r="J72" i="1"/>
  <c r="F73" i="1"/>
  <c r="L72" i="1"/>
  <c r="I73" i="1"/>
  <c r="J73" i="1" l="1"/>
  <c r="F74" i="1"/>
  <c r="L73" i="1"/>
  <c r="I74" i="1"/>
  <c r="H78" i="1"/>
  <c r="H79" i="1" l="1"/>
  <c r="J74" i="1"/>
  <c r="F75" i="1"/>
  <c r="L74" i="1"/>
  <c r="I75" i="1"/>
  <c r="J75" i="1" l="1"/>
  <c r="L75" i="1" s="1"/>
  <c r="H80" i="1"/>
  <c r="F76" i="1"/>
  <c r="I76" i="1"/>
  <c r="J76" i="1" l="1"/>
  <c r="L76" i="1" s="1"/>
  <c r="F77" i="1"/>
  <c r="I77" i="1"/>
  <c r="H81" i="1"/>
  <c r="J77" i="1" l="1"/>
  <c r="L77" i="1" s="1"/>
  <c r="F78" i="1"/>
  <c r="I78" i="1"/>
  <c r="H88" i="1"/>
  <c r="J78" i="1" l="1"/>
  <c r="L78" i="1" s="1"/>
  <c r="H89" i="1"/>
  <c r="F79" i="1"/>
  <c r="I79" i="1"/>
  <c r="J79" i="1" l="1"/>
  <c r="H90" i="1"/>
  <c r="L79" i="1"/>
  <c r="F80" i="1"/>
  <c r="I80" i="1"/>
  <c r="J80" i="1" s="1"/>
  <c r="F81" i="1" l="1"/>
  <c r="L80" i="1"/>
  <c r="I81" i="1"/>
  <c r="H91" i="1"/>
  <c r="J81" i="1" l="1"/>
  <c r="I82" i="1"/>
  <c r="Q82" i="1" s="1"/>
  <c r="L81" i="1"/>
  <c r="F88" i="1"/>
  <c r="I88" i="1"/>
  <c r="J88" i="1" l="1"/>
  <c r="F89" i="1"/>
  <c r="L88" i="1"/>
  <c r="I89" i="1"/>
  <c r="J89" i="1" l="1"/>
  <c r="F90" i="1"/>
  <c r="L89" i="1"/>
  <c r="I90" i="1"/>
  <c r="J90" i="1" l="1"/>
  <c r="L90" i="1" s="1"/>
  <c r="F91" i="1"/>
  <c r="I91" i="1"/>
  <c r="J91" i="1" l="1"/>
  <c r="L91" i="1" s="1"/>
  <c r="I92" i="1"/>
  <c r="F92" i="1"/>
  <c r="I93" i="1" l="1"/>
  <c r="F93" i="1"/>
  <c r="J92" i="1"/>
  <c r="L92" i="1" s="1"/>
  <c r="I94" i="1" l="1"/>
  <c r="F94" i="1"/>
  <c r="J93" i="1"/>
  <c r="L93" i="1" s="1"/>
  <c r="I95" i="1" l="1"/>
  <c r="F95" i="1"/>
  <c r="J94" i="1"/>
  <c r="L94" i="1" s="1"/>
  <c r="I96" i="1" l="1"/>
  <c r="F96" i="1"/>
  <c r="J95" i="1"/>
  <c r="L95" i="1" s="1"/>
  <c r="I97" i="1" l="1"/>
  <c r="F97" i="1"/>
  <c r="J96" i="1"/>
  <c r="L96" i="1" s="1"/>
  <c r="I98" i="1" l="1"/>
  <c r="F98" i="1"/>
  <c r="J97" i="1"/>
  <c r="L97" i="1" s="1"/>
  <c r="I99" i="1" l="1"/>
  <c r="F99" i="1"/>
  <c r="J98" i="1"/>
  <c r="L98" i="1" s="1"/>
  <c r="F106" i="1" l="1"/>
  <c r="I106" i="1"/>
  <c r="J99" i="1"/>
  <c r="I100" i="1"/>
  <c r="Q100" i="1" s="1"/>
  <c r="J106" i="1" l="1"/>
  <c r="L99" i="1"/>
  <c r="L106" i="1"/>
  <c r="I107" i="1"/>
  <c r="F107" i="1"/>
  <c r="J107" i="1" l="1"/>
  <c r="L107" i="1" s="1"/>
  <c r="F108" i="1"/>
  <c r="I108" i="1"/>
  <c r="J108" i="1" s="1"/>
  <c r="F109" i="1" l="1"/>
  <c r="I109" i="1"/>
  <c r="L108" i="1"/>
  <c r="J109" i="1" l="1"/>
  <c r="L109" i="1" s="1"/>
  <c r="F110" i="1"/>
  <c r="I110" i="1"/>
  <c r="J110" i="1" s="1"/>
  <c r="F111" i="1" l="1"/>
  <c r="I111" i="1"/>
  <c r="J111" i="1" s="1"/>
  <c r="L110" i="1"/>
  <c r="L111" i="1" l="1"/>
  <c r="I112" i="1"/>
  <c r="J112" i="1" s="1"/>
  <c r="F112" i="1"/>
  <c r="L112" i="1" l="1"/>
  <c r="I113" i="1"/>
  <c r="J113" i="1" s="1"/>
  <c r="F113" i="1"/>
  <c r="L113" i="1" l="1"/>
  <c r="I114" i="1"/>
  <c r="J114" i="1" s="1"/>
  <c r="F114" i="1"/>
  <c r="I115" i="1" l="1"/>
  <c r="J115" i="1" s="1"/>
  <c r="L114" i="1"/>
  <c r="F115" i="1"/>
  <c r="L115" i="1" l="1"/>
  <c r="I116" i="1"/>
  <c r="J116" i="1" s="1"/>
  <c r="F116" i="1"/>
  <c r="L116" i="1" l="1"/>
  <c r="I117" i="1"/>
  <c r="F117" i="1"/>
  <c r="J117" i="1" l="1"/>
  <c r="L117" i="1" s="1"/>
  <c r="I118" i="1"/>
  <c r="Q118" i="1" s="1"/>
  <c r="F124" i="1"/>
  <c r="I124" i="1"/>
  <c r="I125" i="1" l="1"/>
  <c r="F125" i="1"/>
  <c r="J124" i="1"/>
  <c r="L124" i="1" s="1"/>
  <c r="I126" i="1" l="1"/>
  <c r="F126" i="1"/>
  <c r="J125" i="1"/>
  <c r="L125" i="1" s="1"/>
  <c r="I127" i="1" l="1"/>
  <c r="F127" i="1"/>
  <c r="J126" i="1"/>
  <c r="L126" i="1" s="1"/>
  <c r="I128" i="1" l="1"/>
  <c r="F128" i="1"/>
  <c r="J127" i="1"/>
  <c r="L127" i="1" s="1"/>
  <c r="I129" i="1" l="1"/>
  <c r="F129" i="1"/>
  <c r="J128" i="1"/>
  <c r="L128" i="1" s="1"/>
  <c r="I130" i="1" l="1"/>
  <c r="F130" i="1"/>
  <c r="J129" i="1"/>
  <c r="L129" i="1" s="1"/>
  <c r="I131" i="1" l="1"/>
  <c r="F131" i="1"/>
  <c r="J130" i="1"/>
  <c r="L130" i="1" s="1"/>
  <c r="I132" i="1" l="1"/>
  <c r="F132" i="1"/>
  <c r="J131" i="1"/>
  <c r="L131" i="1" s="1"/>
  <c r="I133" i="1" l="1"/>
  <c r="F133" i="1"/>
  <c r="J132" i="1"/>
  <c r="L132" i="1" s="1"/>
  <c r="I134" i="1" l="1"/>
  <c r="F134" i="1"/>
  <c r="J133" i="1"/>
  <c r="L133" i="1" s="1"/>
  <c r="I135" i="1" l="1"/>
  <c r="F135" i="1"/>
  <c r="J134" i="1"/>
  <c r="L134" i="1" s="1"/>
  <c r="I142" i="1" l="1"/>
  <c r="F142" i="1"/>
  <c r="J135" i="1"/>
  <c r="J142" i="1" s="1"/>
  <c r="I136" i="1"/>
  <c r="Q136" i="1" s="1"/>
  <c r="L135" i="1" l="1"/>
  <c r="I143" i="1"/>
  <c r="J143" i="1" s="1"/>
  <c r="F143" i="1"/>
  <c r="L142" i="1"/>
  <c r="I144" i="1" l="1"/>
  <c r="J144" i="1" s="1"/>
  <c r="F144" i="1"/>
  <c r="L143" i="1"/>
  <c r="F145" i="1" l="1"/>
  <c r="L144" i="1"/>
  <c r="I145" i="1"/>
  <c r="J145" i="1" s="1"/>
  <c r="I146" i="1" l="1"/>
  <c r="F146" i="1"/>
  <c r="L145" i="1"/>
  <c r="I147" i="1" l="1"/>
  <c r="F147" i="1"/>
  <c r="J146" i="1"/>
  <c r="L146" i="1" s="1"/>
  <c r="J147" i="1" l="1"/>
  <c r="L147" i="1" s="1"/>
  <c r="I148" i="1"/>
  <c r="F148" i="1"/>
  <c r="J148" i="1" l="1"/>
  <c r="L148" i="1" s="1"/>
  <c r="I149" i="1"/>
  <c r="F149" i="1"/>
  <c r="J149" i="1" l="1"/>
  <c r="I150" i="1"/>
  <c r="L149" i="1"/>
  <c r="F150" i="1"/>
  <c r="J150" i="1" l="1"/>
  <c r="L150" i="1" s="1"/>
  <c r="I151" i="1"/>
  <c r="F151" i="1"/>
  <c r="J151" i="1" l="1"/>
  <c r="I152" i="1"/>
  <c r="L151" i="1"/>
  <c r="F152" i="1"/>
  <c r="J152" i="1" l="1"/>
  <c r="L152" i="1" s="1"/>
  <c r="I153" i="1"/>
  <c r="F153" i="1"/>
  <c r="J153" i="1" l="1"/>
  <c r="I154" i="1"/>
  <c r="Q154" i="1" s="1"/>
  <c r="F160" i="1"/>
  <c r="I160" i="1"/>
  <c r="L153" i="1"/>
  <c r="I161" i="1" l="1"/>
  <c r="F161" i="1"/>
  <c r="J160" i="1"/>
  <c r="L160" i="1" s="1"/>
  <c r="J161" i="1" l="1"/>
  <c r="L161" i="1" s="1"/>
  <c r="I162" i="1"/>
  <c r="F162" i="1"/>
  <c r="J162" i="1" l="1"/>
  <c r="F163" i="1"/>
  <c r="L162" i="1"/>
  <c r="I163" i="1"/>
  <c r="J163" i="1" l="1"/>
  <c r="F164" i="1"/>
  <c r="L163" i="1"/>
  <c r="I164" i="1"/>
  <c r="J164" i="1" l="1"/>
  <c r="F165" i="1"/>
  <c r="L164" i="1"/>
  <c r="I165" i="1"/>
  <c r="J165" i="1" l="1"/>
  <c r="L165" i="1" s="1"/>
  <c r="F166" i="1"/>
  <c r="I166" i="1"/>
  <c r="J166" i="1" l="1"/>
  <c r="F167" i="1"/>
  <c r="L166" i="1"/>
  <c r="I167" i="1"/>
  <c r="J167" i="1" l="1"/>
  <c r="F168" i="1"/>
  <c r="L167" i="1"/>
  <c r="I168" i="1"/>
  <c r="J168" i="1" l="1"/>
  <c r="F169" i="1"/>
  <c r="L168" i="1"/>
  <c r="I169" i="1"/>
  <c r="J169" i="1" l="1"/>
  <c r="F170" i="1"/>
  <c r="L169" i="1"/>
  <c r="I170" i="1"/>
  <c r="J170" i="1" l="1"/>
  <c r="L170" i="1" s="1"/>
  <c r="F171" i="1"/>
  <c r="I171" i="1"/>
  <c r="J171" i="1" l="1"/>
  <c r="L171" i="1" s="1"/>
  <c r="I172" i="1"/>
  <c r="Q172" i="1" s="1"/>
  <c r="I178" i="1"/>
  <c r="F178" i="1"/>
  <c r="F179" i="1" l="1"/>
  <c r="I179" i="1"/>
  <c r="J178" i="1"/>
  <c r="L178" i="1" s="1"/>
  <c r="J179" i="1" l="1"/>
  <c r="I180" i="1"/>
  <c r="L179" i="1"/>
  <c r="F180" i="1"/>
  <c r="I181" i="1" l="1"/>
  <c r="F181" i="1"/>
  <c r="J180" i="1"/>
  <c r="L180" i="1" s="1"/>
  <c r="J181" i="1" l="1"/>
  <c r="I182" i="1"/>
  <c r="L181" i="1"/>
  <c r="F182" i="1"/>
  <c r="J182" i="1" l="1"/>
  <c r="L182" i="1" s="1"/>
  <c r="I183" i="1"/>
  <c r="F183" i="1"/>
  <c r="J183" i="1" l="1"/>
  <c r="I184" i="1"/>
  <c r="L183" i="1"/>
  <c r="F184" i="1"/>
  <c r="J184" i="1" l="1"/>
  <c r="L184" i="1" s="1"/>
  <c r="I185" i="1"/>
  <c r="F185" i="1"/>
  <c r="J185" i="1" l="1"/>
  <c r="I186" i="1"/>
  <c r="L185" i="1"/>
  <c r="F186" i="1"/>
  <c r="J186" i="1" l="1"/>
  <c r="L186" i="1" s="1"/>
  <c r="I187" i="1"/>
  <c r="F187" i="1"/>
  <c r="J187" i="1" l="1"/>
  <c r="I188" i="1"/>
  <c r="L187" i="1"/>
  <c r="F188" i="1"/>
  <c r="J188" i="1" l="1"/>
  <c r="L188" i="1" s="1"/>
  <c r="I189" i="1"/>
  <c r="F189" i="1"/>
  <c r="J189" i="1" l="1"/>
  <c r="I190" i="1"/>
  <c r="Q190" i="1" s="1"/>
  <c r="I196" i="1"/>
  <c r="F196" i="1"/>
  <c r="L189" i="1"/>
  <c r="F197" i="1" l="1"/>
  <c r="I197" i="1"/>
  <c r="J196" i="1"/>
  <c r="L196" i="1" s="1"/>
  <c r="J197" i="1" l="1"/>
  <c r="L197" i="1" s="1"/>
  <c r="F198" i="1"/>
  <c r="I198" i="1"/>
  <c r="I199" i="1" l="1"/>
  <c r="F199" i="1"/>
  <c r="J198" i="1"/>
  <c r="L198" i="1" s="1"/>
  <c r="I200" i="1" l="1"/>
  <c r="F200" i="1"/>
  <c r="J199" i="1"/>
  <c r="L199" i="1" s="1"/>
  <c r="D11" i="7" s="1"/>
  <c r="D6" i="7" l="1"/>
  <c r="B20" i="7" s="1"/>
  <c r="D20" i="7" s="1"/>
  <c r="F20" i="7" s="1"/>
  <c r="B25" i="7"/>
  <c r="D25" i="7" s="1"/>
  <c r="D7" i="7"/>
  <c r="B21" i="7" s="1"/>
  <c r="D21" i="7" s="1"/>
  <c r="F21" i="7" s="1"/>
  <c r="D9" i="7"/>
  <c r="B23" i="7" s="1"/>
  <c r="D23" i="7" s="1"/>
  <c r="F23" i="7" s="1"/>
  <c r="D10" i="7"/>
  <c r="B24" i="7" s="1"/>
  <c r="D24" i="7" s="1"/>
  <c r="F24" i="7" s="1"/>
  <c r="D8" i="7"/>
  <c r="B22" i="7" s="1"/>
  <c r="D22" i="7" s="1"/>
  <c r="F22" i="7" s="1"/>
  <c r="D5" i="7"/>
  <c r="B19" i="7" s="1"/>
  <c r="D19" i="7" s="1"/>
  <c r="F19" i="7" s="1"/>
  <c r="D4" i="7"/>
  <c r="B18" i="7" s="1"/>
  <c r="D18" i="7" s="1"/>
  <c r="F18" i="7" s="1"/>
  <c r="J200" i="1"/>
  <c r="L200" i="1" s="1"/>
  <c r="F201" i="1"/>
  <c r="I201" i="1"/>
  <c r="J201" i="1" l="1"/>
  <c r="L201" i="1" s="1"/>
  <c r="F202" i="1"/>
  <c r="I202" i="1"/>
  <c r="I203" i="1" l="1"/>
  <c r="F203" i="1"/>
  <c r="J202" i="1"/>
  <c r="L202" i="1" s="1"/>
  <c r="J203" i="1" l="1"/>
  <c r="L203" i="1" s="1"/>
  <c r="I204" i="1"/>
  <c r="F204" i="1"/>
  <c r="J204" i="1" l="1"/>
  <c r="L204" i="1" s="1"/>
  <c r="I205" i="1"/>
  <c r="F205" i="1"/>
  <c r="J205" i="1" l="1"/>
  <c r="L205" i="1" s="1"/>
  <c r="I206" i="1"/>
  <c r="F206" i="1"/>
  <c r="J206" i="1" l="1"/>
  <c r="F207" i="1"/>
  <c r="L206" i="1"/>
  <c r="I207" i="1"/>
  <c r="J207" i="1" l="1"/>
  <c r="I209" i="1"/>
  <c r="L207" i="1"/>
</calcChain>
</file>

<file path=xl/sharedStrings.xml><?xml version="1.0" encoding="utf-8"?>
<sst xmlns="http://schemas.openxmlformats.org/spreadsheetml/2006/main" count="376" uniqueCount="79">
  <si>
    <t>Year:</t>
  </si>
  <si>
    <t>Q4 2001</t>
  </si>
  <si>
    <t>Approved PILS Entitlement</t>
  </si>
  <si>
    <t>PILS Revenue</t>
  </si>
  <si>
    <t>Monthly</t>
  </si>
  <si>
    <t>Total Variance</t>
  </si>
  <si>
    <t>Approved Interest Rate</t>
  </si>
  <si>
    <t>January</t>
  </si>
  <si>
    <t>February</t>
  </si>
  <si>
    <t>March</t>
  </si>
  <si>
    <t>October</t>
  </si>
  <si>
    <t>November</t>
  </si>
  <si>
    <t>December</t>
  </si>
  <si>
    <t>Total</t>
  </si>
  <si>
    <t>Variance (neg. = payable)</t>
  </si>
  <si>
    <t>Interest Improvement (neg = payable)</t>
  </si>
  <si>
    <t>April</t>
  </si>
  <si>
    <t>May</t>
  </si>
  <si>
    <t>June</t>
  </si>
  <si>
    <t>July</t>
  </si>
  <si>
    <t>August</t>
  </si>
  <si>
    <t>September</t>
  </si>
  <si>
    <t>PILS Entitlement Amount</t>
  </si>
  <si>
    <t>Comments</t>
  </si>
  <si>
    <t>Monthly Amount</t>
  </si>
  <si>
    <t>Oct. 1, 2001</t>
  </si>
  <si>
    <t>Dec. 31, 2001</t>
  </si>
  <si>
    <t>Effective   Start Date</t>
  </si>
  <si>
    <t>Effective     End Date</t>
  </si>
  <si>
    <t>Jan. 1, 2002</t>
  </si>
  <si>
    <t>Dec. 31, 2002</t>
  </si>
  <si>
    <t>Jan. 1, 2003</t>
  </si>
  <si>
    <t>Dec. 31, 2003</t>
  </si>
  <si>
    <t>Jan. 1, 2004</t>
  </si>
  <si>
    <t>Feb. 28, 2004</t>
  </si>
  <si>
    <t>Mar. 1, 2005</t>
  </si>
  <si>
    <t>Mar. 1, 2004</t>
  </si>
  <si>
    <t>Feb. 28, 2005</t>
  </si>
  <si>
    <t>Apr. 30, 2006</t>
  </si>
  <si>
    <t>Rate Class</t>
  </si>
  <si>
    <t>Cumulative</t>
  </si>
  <si>
    <t>SIMPILS True-Up Adjustments    (neg = CR)</t>
  </si>
  <si>
    <t>Continuity Schedule</t>
  </si>
  <si>
    <t>Year</t>
  </si>
  <si>
    <t>Q4 2001 Entitlement / 3 months</t>
  </si>
  <si>
    <t>2002 Entitlement / 12 months</t>
  </si>
  <si>
    <t>(Q4 2001 + 2002 Entitlements) / 12 months</t>
  </si>
  <si>
    <t xml:space="preserve">2002 Entitlement / 12 months </t>
  </si>
  <si>
    <t>2004 Entitlement / 12 months</t>
  </si>
  <si>
    <t>2005 Entitlement / 12 months</t>
  </si>
  <si>
    <t>References</t>
  </si>
  <si>
    <t>Rate Model</t>
  </si>
  <si>
    <t>PILS Model</t>
  </si>
  <si>
    <t>Decision</t>
  </si>
  <si>
    <t>Appendix 2</t>
  </si>
  <si>
    <t>Appendix 3</t>
  </si>
  <si>
    <t>Appendix 5</t>
  </si>
  <si>
    <t>Appendix 4</t>
  </si>
  <si>
    <t>Appendices 3&amp;4</t>
  </si>
  <si>
    <t>Appendix 6</t>
  </si>
  <si>
    <t>Appendix 7</t>
  </si>
  <si>
    <t>Appendix 8</t>
  </si>
  <si>
    <t>Appendix 9</t>
  </si>
  <si>
    <t>Appendix 10</t>
  </si>
  <si>
    <t>Appendix 11</t>
  </si>
  <si>
    <t>Customer Class Allocation</t>
  </si>
  <si>
    <t>2012    Proposed DRR</t>
  </si>
  <si>
    <t>Rate Rider Calculations</t>
  </si>
  <si>
    <t>Allocated 1562 Value</t>
  </si>
  <si>
    <t>Recovery Period (years)</t>
  </si>
  <si>
    <t>Annual Recovery Amount</t>
  </si>
  <si>
    <t>Proposed Rate Rider</t>
  </si>
  <si>
    <t>per kWh</t>
  </si>
  <si>
    <t>per kW</t>
  </si>
  <si>
    <t>2012 Proposed    Billing Determinant (kWh / kW)</t>
  </si>
  <si>
    <t>Allocation %</t>
  </si>
  <si>
    <t>Allocated 1562 Disposition Value                         (including interest to Apr. 30, 2012)</t>
  </si>
  <si>
    <t>Embedded Class</t>
  </si>
  <si>
    <t>West Coast Huron - 1562 Deferred PILS - EB-2012-0175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</si>
</sst>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* #,##0.0000_-;\-&quot;$&quot;* #,##0.0000_-;_-&quot;$&quot;* &quot;-&quot;??_-;_-@_-"/>
    <numFmt numFmtId="165" formatCode="_-&quot;$&quot;* #,##0_-;\-&quot;$&quot;* #,##0_-;_-&quot;$&quot;* &quot;-&quot;??_-;_-@_-"/>
    <numFmt numFmtId="166" formatCode="_-&quot;$&quot;* #,##0.00000_-;\-&quot;$&quot;* #,##0.00000_-;_-&quot;$&quot;* &quot;-&quot;??_-;_-@_-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1"/>
      <color indexed="9"/>
      <name val="Calibri"/>
      <family val="2"/>
    </font>
    <font>
      <b/>
      <sz val="12"/>
      <color indexed="8"/>
      <name val="Calibri"/>
      <family val="2"/>
    </font>
    <font>
      <sz val="8"/>
      <name val="Calibri"/>
      <family val="2"/>
    </font>
    <font>
      <b/>
      <sz val="14"/>
      <color indexed="8"/>
      <name val="Arial"/>
      <family val="2"/>
    </font>
    <font>
      <sz val="18"/>
      <color indexed="8"/>
      <name val="Arial"/>
      <family val="2"/>
    </font>
    <font>
      <sz val="10"/>
      <color indexed="8"/>
      <name val="Arial"/>
      <family val="2"/>
    </font>
    <font>
      <sz val="10"/>
      <color indexed="60"/>
      <name val="Arial"/>
      <family val="2"/>
    </font>
    <font>
      <sz val="10"/>
      <color indexed="8"/>
      <name val="Calibri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6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44" fontId="12" fillId="0" borderId="0" xfId="2" applyFont="1"/>
    <xf numFmtId="10" fontId="12" fillId="0" borderId="0" xfId="4" applyNumberFormat="1" applyFont="1"/>
    <xf numFmtId="10" fontId="12" fillId="0" borderId="1" xfId="4" applyNumberFormat="1" applyFont="1" applyBorder="1"/>
    <xf numFmtId="44" fontId="0" fillId="0" borderId="0" xfId="0" applyNumberFormat="1"/>
    <xf numFmtId="0" fontId="0" fillId="0" borderId="0" xfId="0" applyAlignment="1">
      <alignment horizontal="left"/>
    </xf>
    <xf numFmtId="0" fontId="0" fillId="2" borderId="0" xfId="0" applyFill="1"/>
    <xf numFmtId="0" fontId="0" fillId="0" borderId="0" xfId="0" quotePrefix="1" applyAlignment="1">
      <alignment horizontal="left"/>
    </xf>
    <xf numFmtId="0" fontId="4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 wrapText="1"/>
    </xf>
    <xf numFmtId="0" fontId="2" fillId="0" borderId="0" xfId="0" applyFont="1" applyAlignment="1">
      <alignment horizontal="center" wrapText="1"/>
    </xf>
    <xf numFmtId="3" fontId="0" fillId="0" borderId="0" xfId="0" applyNumberFormat="1"/>
    <xf numFmtId="165" fontId="12" fillId="0" borderId="0" xfId="2" applyNumberFormat="1" applyFont="1"/>
    <xf numFmtId="0" fontId="0" fillId="0" borderId="1" xfId="0" applyBorder="1"/>
    <xf numFmtId="165" fontId="12" fillId="0" borderId="1" xfId="2" applyNumberFormat="1" applyFont="1" applyBorder="1"/>
    <xf numFmtId="165" fontId="0" fillId="0" borderId="0" xfId="0" applyNumberFormat="1"/>
    <xf numFmtId="165" fontId="0" fillId="0" borderId="1" xfId="0" applyNumberFormat="1" applyBorder="1"/>
    <xf numFmtId="0" fontId="5" fillId="0" borderId="0" xfId="0" applyFont="1"/>
    <xf numFmtId="165" fontId="2" fillId="0" borderId="0" xfId="2" applyNumberFormat="1" applyFont="1"/>
    <xf numFmtId="10" fontId="2" fillId="0" borderId="0" xfId="0" applyNumberFormat="1" applyFont="1"/>
    <xf numFmtId="165" fontId="2" fillId="0" borderId="0" xfId="0" applyNumberFormat="1" applyFont="1"/>
    <xf numFmtId="3" fontId="0" fillId="0" borderId="1" xfId="0" applyNumberFormat="1" applyBorder="1"/>
    <xf numFmtId="164" fontId="0" fillId="0" borderId="0" xfId="0" applyNumberFormat="1"/>
    <xf numFmtId="164" fontId="0" fillId="0" borderId="1" xfId="0" applyNumberFormat="1" applyBorder="1"/>
    <xf numFmtId="166" fontId="0" fillId="0" borderId="0" xfId="0" applyNumberFormat="1"/>
    <xf numFmtId="0" fontId="9" fillId="0" borderId="0" xfId="0" applyFont="1"/>
    <xf numFmtId="10" fontId="9" fillId="0" borderId="0" xfId="4" applyNumberFormat="1" applyFont="1"/>
    <xf numFmtId="44" fontId="9" fillId="0" borderId="0" xfId="2" applyFont="1"/>
    <xf numFmtId="44" fontId="9" fillId="0" borderId="0" xfId="2" applyFont="1" applyFill="1"/>
    <xf numFmtId="44" fontId="9" fillId="0" borderId="1" xfId="2" applyFont="1" applyFill="1" applyBorder="1"/>
    <xf numFmtId="10" fontId="9" fillId="0" borderId="0" xfId="4" applyNumberFormat="1" applyFont="1" applyFill="1"/>
    <xf numFmtId="0" fontId="11" fillId="0" borderId="0" xfId="0" applyFont="1"/>
    <xf numFmtId="44" fontId="11" fillId="0" borderId="0" xfId="2" applyFont="1"/>
    <xf numFmtId="10" fontId="11" fillId="0" borderId="0" xfId="4" applyNumberFormat="1" applyFont="1"/>
    <xf numFmtId="44" fontId="9" fillId="0" borderId="0" xfId="2" applyFont="1" applyFill="1" applyBorder="1"/>
    <xf numFmtId="44" fontId="9" fillId="0" borderId="0" xfId="2" applyFont="1" applyBorder="1"/>
    <xf numFmtId="10" fontId="9" fillId="0" borderId="0" xfId="4" applyNumberFormat="1" applyFont="1" applyBorder="1"/>
    <xf numFmtId="0" fontId="9" fillId="0" borderId="0" xfId="0" applyFont="1" applyFill="1"/>
    <xf numFmtId="0" fontId="7" fillId="0" borderId="0" xfId="0" applyFont="1" applyFill="1"/>
    <xf numFmtId="44" fontId="7" fillId="0" borderId="0" xfId="2" applyFont="1" applyFill="1"/>
    <xf numFmtId="44" fontId="9" fillId="0" borderId="0" xfId="2" applyFont="1" applyFill="1" applyAlignment="1">
      <alignment horizontal="center"/>
    </xf>
    <xf numFmtId="44" fontId="9" fillId="0" borderId="0" xfId="2" applyFont="1" applyFill="1" applyAlignment="1">
      <alignment horizontal="center" wrapText="1"/>
    </xf>
    <xf numFmtId="10" fontId="9" fillId="0" borderId="0" xfId="4" applyNumberFormat="1" applyFont="1" applyFill="1" applyAlignment="1">
      <alignment horizontal="center" wrapText="1"/>
    </xf>
    <xf numFmtId="10" fontId="9" fillId="0" borderId="1" xfId="4" applyNumberFormat="1" applyFont="1" applyFill="1" applyBorder="1"/>
    <xf numFmtId="1" fontId="7" fillId="0" borderId="0" xfId="2" applyNumberFormat="1" applyFont="1" applyFill="1" applyAlignment="1">
      <alignment horizontal="left"/>
    </xf>
    <xf numFmtId="44" fontId="9" fillId="0" borderId="2" xfId="2" applyFont="1" applyFill="1" applyBorder="1"/>
    <xf numFmtId="0" fontId="10" fillId="0" borderId="0" xfId="0" applyFont="1" applyFill="1"/>
    <xf numFmtId="44" fontId="9" fillId="0" borderId="0" xfId="2" applyFont="1" applyFill="1" applyAlignment="1">
      <alignment horizontal="center" wrapText="1"/>
    </xf>
    <xf numFmtId="44" fontId="9" fillId="0" borderId="0" xfId="2" applyFont="1" applyFill="1" applyAlignment="1">
      <alignment horizontal="center"/>
    </xf>
    <xf numFmtId="44" fontId="9" fillId="4" borderId="0" xfId="2" applyFont="1" applyFill="1"/>
    <xf numFmtId="44" fontId="9" fillId="4" borderId="2" xfId="2" applyFont="1" applyFill="1" applyBorder="1"/>
    <xf numFmtId="44" fontId="9" fillId="4" borderId="1" xfId="2" applyFont="1" applyFill="1" applyBorder="1"/>
    <xf numFmtId="10" fontId="9" fillId="4" borderId="1" xfId="4" applyNumberFormat="1" applyFont="1" applyFill="1" applyBorder="1"/>
    <xf numFmtId="0" fontId="0" fillId="4" borderId="0" xfId="0" applyFill="1" applyBorder="1"/>
    <xf numFmtId="44" fontId="0" fillId="4" borderId="0" xfId="0" applyNumberFormat="1" applyFill="1" applyBorder="1"/>
    <xf numFmtId="3" fontId="0" fillId="4" borderId="0" xfId="0" applyNumberFormat="1" applyFill="1" applyBorder="1"/>
    <xf numFmtId="44" fontId="9" fillId="5" borderId="0" xfId="2" applyFont="1" applyFill="1"/>
    <xf numFmtId="44" fontId="9" fillId="0" borderId="0" xfId="2" applyFont="1" applyFill="1" applyAlignment="1">
      <alignment horizontal="center"/>
    </xf>
    <xf numFmtId="44" fontId="9" fillId="0" borderId="0" xfId="2" applyFont="1" applyFill="1" applyAlignment="1">
      <alignment horizontal="center" wrapText="1"/>
    </xf>
    <xf numFmtId="0" fontId="8" fillId="0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 wrapText="1"/>
    </xf>
  </cellXfs>
  <cellStyles count="6">
    <cellStyle name="Comma 2" xfId="1"/>
    <cellStyle name="Currency" xfId="2" builtinId="4"/>
    <cellStyle name="Normal" xfId="0" builtinId="0"/>
    <cellStyle name="Normal 2" xfId="3"/>
    <cellStyle name="Percent" xfId="4" builtinId="5"/>
    <cellStyle name="Percent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3"/>
  <sheetViews>
    <sheetView tabSelected="1" topLeftCell="A49" zoomScale="85" zoomScaleNormal="85" zoomScalePageLayoutView="40" workbookViewId="0">
      <selection activeCell="H3" sqref="H3"/>
    </sheetView>
  </sheetViews>
  <sheetFormatPr defaultRowHeight="15" x14ac:dyDescent="0.25"/>
  <cols>
    <col min="1" max="1" width="10.42578125" bestFit="1" customWidth="1"/>
    <col min="2" max="2" width="15" customWidth="1"/>
    <col min="3" max="3" width="14.28515625" bestFit="1" customWidth="1"/>
    <col min="4" max="4" width="16.5703125" customWidth="1"/>
    <col min="5" max="6" width="14.28515625" bestFit="1" customWidth="1"/>
    <col min="7" max="7" width="2.5703125" customWidth="1"/>
    <col min="8" max="8" width="13" style="5" customWidth="1"/>
    <col min="9" max="9" width="11.5703125" bestFit="1" customWidth="1"/>
    <col min="10" max="10" width="14.28515625" bestFit="1" customWidth="1"/>
    <col min="11" max="11" width="3.5703125" customWidth="1"/>
    <col min="12" max="12" width="15.28515625" bestFit="1" customWidth="1"/>
    <col min="14" max="14" width="14.28515625" bestFit="1" customWidth="1"/>
    <col min="15" max="15" width="15.42578125" customWidth="1"/>
    <col min="16" max="16" width="13.5703125" customWidth="1"/>
    <col min="17" max="17" width="13.28515625" customWidth="1"/>
  </cols>
  <sheetData>
    <row r="1" spans="1:17" ht="23.25" x14ac:dyDescent="0.35">
      <c r="A1" s="62" t="s">
        <v>78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17" ht="23.25" x14ac:dyDescent="0.35">
      <c r="A2" s="62" t="s">
        <v>42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17" x14ac:dyDescent="0.25">
      <c r="A3" s="40"/>
      <c r="B3" s="40"/>
      <c r="C3" s="40"/>
      <c r="D3" s="40"/>
      <c r="E3" s="40"/>
      <c r="F3" s="40"/>
      <c r="G3" s="40"/>
      <c r="H3" s="33"/>
      <c r="I3" s="40"/>
      <c r="J3" s="40"/>
      <c r="K3" s="40"/>
      <c r="L3" s="40"/>
    </row>
    <row r="4" spans="1:17" ht="18" x14ac:dyDescent="0.25">
      <c r="A4" s="41" t="s">
        <v>0</v>
      </c>
      <c r="B4" s="42" t="s">
        <v>1</v>
      </c>
      <c r="C4" s="31"/>
      <c r="D4" s="31"/>
      <c r="E4" s="31"/>
      <c r="F4" s="31"/>
      <c r="G4" s="31"/>
      <c r="H4" s="33"/>
      <c r="I4" s="31"/>
      <c r="J4" s="31"/>
      <c r="K4" s="31"/>
      <c r="L4" s="31"/>
    </row>
    <row r="5" spans="1:17" x14ac:dyDescent="0.25">
      <c r="A5" s="40"/>
      <c r="B5" s="43"/>
      <c r="C5" s="43"/>
      <c r="D5" s="61" t="s">
        <v>41</v>
      </c>
      <c r="E5" s="60" t="s">
        <v>14</v>
      </c>
      <c r="F5" s="60"/>
      <c r="G5" s="43"/>
      <c r="H5" s="60" t="s">
        <v>15</v>
      </c>
      <c r="I5" s="60"/>
      <c r="J5" s="60"/>
      <c r="K5" s="43"/>
      <c r="L5" s="61" t="s">
        <v>5</v>
      </c>
      <c r="M5" s="3"/>
    </row>
    <row r="6" spans="1:17" ht="28.5" customHeight="1" x14ac:dyDescent="0.25">
      <c r="A6" s="40"/>
      <c r="B6" s="44" t="s">
        <v>2</v>
      </c>
      <c r="C6" s="44" t="s">
        <v>3</v>
      </c>
      <c r="D6" s="61"/>
      <c r="E6" s="43" t="s">
        <v>4</v>
      </c>
      <c r="F6" s="43" t="s">
        <v>40</v>
      </c>
      <c r="G6" s="43"/>
      <c r="H6" s="45" t="s">
        <v>6</v>
      </c>
      <c r="I6" s="43" t="s">
        <v>4</v>
      </c>
      <c r="J6" s="43" t="s">
        <v>40</v>
      </c>
      <c r="K6" s="43"/>
      <c r="L6" s="61"/>
      <c r="M6" s="3"/>
    </row>
    <row r="7" spans="1:17" x14ac:dyDescent="0.25">
      <c r="A7" s="40" t="s">
        <v>10</v>
      </c>
      <c r="B7" s="31">
        <v>0</v>
      </c>
      <c r="C7" s="31">
        <v>0</v>
      </c>
      <c r="D7" s="31"/>
      <c r="E7" s="31">
        <f>B7-C7+D7</f>
        <v>0</v>
      </c>
      <c r="F7" s="31">
        <f>E7</f>
        <v>0</v>
      </c>
      <c r="G7" s="31"/>
      <c r="H7" s="33">
        <v>7.2499999999999995E-2</v>
      </c>
      <c r="I7" s="31">
        <v>0</v>
      </c>
      <c r="J7" s="31">
        <f>I7</f>
        <v>0</v>
      </c>
      <c r="K7" s="31"/>
      <c r="L7" s="31">
        <f>F7+J7</f>
        <v>0</v>
      </c>
    </row>
    <row r="8" spans="1:17" x14ac:dyDescent="0.25">
      <c r="A8" s="40" t="s">
        <v>11</v>
      </c>
      <c r="B8" s="31">
        <v>0</v>
      </c>
      <c r="C8" s="31">
        <v>0</v>
      </c>
      <c r="D8" s="31"/>
      <c r="E8" s="31">
        <f>B8-C8+D8</f>
        <v>0</v>
      </c>
      <c r="F8" s="31">
        <f>F7+E8</f>
        <v>0</v>
      </c>
      <c r="G8" s="31"/>
      <c r="H8" s="33">
        <f>H7</f>
        <v>7.2499999999999995E-2</v>
      </c>
      <c r="I8" s="31">
        <f>F7*H8/12</f>
        <v>0</v>
      </c>
      <c r="J8" s="31">
        <f>I8+J7</f>
        <v>0</v>
      </c>
      <c r="K8" s="31"/>
      <c r="L8" s="31">
        <f>F8+J8</f>
        <v>0</v>
      </c>
    </row>
    <row r="9" spans="1:17" x14ac:dyDescent="0.25">
      <c r="A9" s="40" t="s">
        <v>12</v>
      </c>
      <c r="B9" s="32">
        <v>0</v>
      </c>
      <c r="C9" s="32">
        <v>0</v>
      </c>
      <c r="D9" s="32"/>
      <c r="E9" s="32">
        <f>B9-C9+D9</f>
        <v>0</v>
      </c>
      <c r="F9" s="32">
        <f>F8+E9</f>
        <v>0</v>
      </c>
      <c r="G9" s="32"/>
      <c r="H9" s="46">
        <f>H8</f>
        <v>7.2499999999999995E-2</v>
      </c>
      <c r="I9" s="32">
        <f>F8*H9/12</f>
        <v>0</v>
      </c>
      <c r="J9" s="32">
        <f>I9+J8</f>
        <v>0</v>
      </c>
      <c r="K9" s="32"/>
      <c r="L9" s="32">
        <f>F9+J9</f>
        <v>0</v>
      </c>
    </row>
    <row r="10" spans="1:17" x14ac:dyDescent="0.25">
      <c r="A10" s="40" t="s">
        <v>13</v>
      </c>
      <c r="B10" s="31">
        <f>SUM(B7:B9)</f>
        <v>0</v>
      </c>
      <c r="C10" s="31">
        <f>SUM(C7:C9)</f>
        <v>0</v>
      </c>
      <c r="D10" s="31">
        <f>SUM(D7:D9)</f>
        <v>0</v>
      </c>
      <c r="E10" s="31">
        <f>SUM(E7:E9)</f>
        <v>0</v>
      </c>
      <c r="F10" s="31"/>
      <c r="G10" s="31"/>
      <c r="H10" s="33"/>
      <c r="I10" s="31">
        <f>SUM(I7:I9)</f>
        <v>0</v>
      </c>
      <c r="J10" s="31"/>
      <c r="K10" s="31"/>
      <c r="L10" s="31"/>
      <c r="N10" s="7">
        <f>B10</f>
        <v>0</v>
      </c>
      <c r="Q10" s="7">
        <f>I10</f>
        <v>0</v>
      </c>
    </row>
    <row r="11" spans="1:17" x14ac:dyDescent="0.25">
      <c r="A11" s="40"/>
      <c r="B11" s="31"/>
      <c r="C11" s="31"/>
      <c r="D11" s="31"/>
      <c r="E11" s="31"/>
      <c r="F11" s="31"/>
      <c r="G11" s="31"/>
      <c r="H11" s="33"/>
      <c r="I11" s="31"/>
      <c r="J11" s="31"/>
      <c r="K11" s="31"/>
      <c r="L11" s="31"/>
    </row>
    <row r="12" spans="1:17" x14ac:dyDescent="0.25">
      <c r="A12" s="40"/>
      <c r="B12" s="31"/>
      <c r="C12" s="31"/>
      <c r="D12" s="31"/>
      <c r="E12" s="31"/>
      <c r="F12" s="31"/>
      <c r="G12" s="31"/>
      <c r="H12" s="33"/>
      <c r="I12" s="31"/>
      <c r="J12" s="31"/>
      <c r="K12" s="31"/>
      <c r="L12" s="31"/>
    </row>
    <row r="13" spans="1:17" ht="18" x14ac:dyDescent="0.25">
      <c r="A13" s="41" t="s">
        <v>0</v>
      </c>
      <c r="B13" s="47">
        <v>2002</v>
      </c>
      <c r="C13" s="31"/>
      <c r="D13" s="31"/>
      <c r="E13" s="31"/>
      <c r="F13" s="31"/>
      <c r="G13" s="31"/>
      <c r="H13" s="33"/>
      <c r="I13" s="31"/>
      <c r="J13" s="31"/>
      <c r="K13" s="31"/>
      <c r="L13" s="31"/>
    </row>
    <row r="14" spans="1:17" x14ac:dyDescent="0.25">
      <c r="A14" s="40"/>
      <c r="B14" s="43"/>
      <c r="C14" s="43"/>
      <c r="D14" s="61" t="str">
        <f>$D$5</f>
        <v>SIMPILS True-Up Adjustments    (neg = CR)</v>
      </c>
      <c r="E14" s="60" t="s">
        <v>14</v>
      </c>
      <c r="F14" s="60"/>
      <c r="G14" s="43"/>
      <c r="H14" s="60" t="s">
        <v>15</v>
      </c>
      <c r="I14" s="60"/>
      <c r="J14" s="60"/>
      <c r="K14" s="43"/>
      <c r="L14" s="61" t="s">
        <v>5</v>
      </c>
    </row>
    <row r="15" spans="1:17" ht="26.25" x14ac:dyDescent="0.25">
      <c r="A15" s="40"/>
      <c r="B15" s="44" t="s">
        <v>2</v>
      </c>
      <c r="C15" s="44" t="s">
        <v>3</v>
      </c>
      <c r="D15" s="61"/>
      <c r="E15" s="43" t="s">
        <v>4</v>
      </c>
      <c r="F15" s="43" t="s">
        <v>40</v>
      </c>
      <c r="G15" s="43"/>
      <c r="H15" s="45" t="s">
        <v>6</v>
      </c>
      <c r="I15" s="43" t="s">
        <v>4</v>
      </c>
      <c r="J15" s="43" t="s">
        <v>40</v>
      </c>
      <c r="K15" s="43"/>
      <c r="L15" s="61"/>
    </row>
    <row r="16" spans="1:17" x14ac:dyDescent="0.25">
      <c r="A16" s="40" t="s">
        <v>7</v>
      </c>
      <c r="B16" s="31">
        <v>0</v>
      </c>
      <c r="C16" s="31">
        <v>0</v>
      </c>
      <c r="D16" s="31"/>
      <c r="E16" s="31">
        <f t="shared" ref="E16:E27" si="0">B16-C16+D16</f>
        <v>0</v>
      </c>
      <c r="F16" s="31">
        <f>F9+E16</f>
        <v>0</v>
      </c>
      <c r="G16" s="31"/>
      <c r="H16" s="33">
        <f>H9</f>
        <v>7.2499999999999995E-2</v>
      </c>
      <c r="I16" s="31">
        <f>H16*F9/12</f>
        <v>0</v>
      </c>
      <c r="J16" s="31">
        <f>J9+I16</f>
        <v>0</v>
      </c>
      <c r="K16" s="31"/>
      <c r="L16" s="31">
        <f t="shared" ref="L16:L27" si="1">F16+J16</f>
        <v>0</v>
      </c>
    </row>
    <row r="17" spans="1:17" x14ac:dyDescent="0.25">
      <c r="A17" s="40" t="s">
        <v>8</v>
      </c>
      <c r="B17" s="31">
        <v>0</v>
      </c>
      <c r="C17" s="31">
        <v>0</v>
      </c>
      <c r="D17" s="31"/>
      <c r="E17" s="31">
        <f t="shared" si="0"/>
        <v>0</v>
      </c>
      <c r="F17" s="31">
        <f>F16+E17</f>
        <v>0</v>
      </c>
      <c r="G17" s="31"/>
      <c r="H17" s="33">
        <f>H16</f>
        <v>7.2499999999999995E-2</v>
      </c>
      <c r="I17" s="31">
        <f>H17*F16/12</f>
        <v>0</v>
      </c>
      <c r="J17" s="31">
        <f>I17+J16</f>
        <v>0</v>
      </c>
      <c r="K17" s="31"/>
      <c r="L17" s="31">
        <f t="shared" si="1"/>
        <v>0</v>
      </c>
    </row>
    <row r="18" spans="1:17" x14ac:dyDescent="0.25">
      <c r="A18" s="40" t="s">
        <v>9</v>
      </c>
      <c r="B18" s="31">
        <f>B17</f>
        <v>0</v>
      </c>
      <c r="C18" s="31">
        <v>0</v>
      </c>
      <c r="D18" s="31"/>
      <c r="E18" s="31">
        <f t="shared" si="0"/>
        <v>0</v>
      </c>
      <c r="F18" s="31">
        <f t="shared" ref="F18:F27" si="2">F17+E18</f>
        <v>0</v>
      </c>
      <c r="G18" s="31"/>
      <c r="H18" s="33">
        <f t="shared" ref="H18:H27" si="3">H17</f>
        <v>7.2499999999999995E-2</v>
      </c>
      <c r="I18" s="31">
        <f t="shared" ref="I18:I27" si="4">H18*F17/12</f>
        <v>0</v>
      </c>
      <c r="J18" s="31">
        <f t="shared" ref="J18:J27" si="5">I18+J17</f>
        <v>0</v>
      </c>
      <c r="K18" s="31"/>
      <c r="L18" s="31">
        <f t="shared" si="1"/>
        <v>0</v>
      </c>
    </row>
    <row r="19" spans="1:17" x14ac:dyDescent="0.25">
      <c r="A19" s="40" t="s">
        <v>16</v>
      </c>
      <c r="B19" s="31">
        <f t="shared" ref="B19:B25" si="6">B18</f>
        <v>0</v>
      </c>
      <c r="C19" s="52">
        <v>0</v>
      </c>
      <c r="D19" s="31"/>
      <c r="E19" s="31">
        <f t="shared" si="0"/>
        <v>0</v>
      </c>
      <c r="F19" s="31">
        <f t="shared" si="2"/>
        <v>0</v>
      </c>
      <c r="G19" s="31"/>
      <c r="H19" s="33">
        <f t="shared" si="3"/>
        <v>7.2499999999999995E-2</v>
      </c>
      <c r="I19" s="31">
        <f>H19*F18/12</f>
        <v>0</v>
      </c>
      <c r="J19" s="31">
        <f>I19+J18</f>
        <v>0</v>
      </c>
      <c r="K19" s="31"/>
      <c r="L19" s="31">
        <f t="shared" si="1"/>
        <v>0</v>
      </c>
    </row>
    <row r="20" spans="1:17" x14ac:dyDescent="0.25">
      <c r="A20" s="40" t="s">
        <v>17</v>
      </c>
      <c r="B20" s="31">
        <f t="shared" si="6"/>
        <v>0</v>
      </c>
      <c r="C20" s="31">
        <v>0</v>
      </c>
      <c r="D20" s="31"/>
      <c r="E20" s="31">
        <f t="shared" si="0"/>
        <v>0</v>
      </c>
      <c r="F20" s="31">
        <f t="shared" si="2"/>
        <v>0</v>
      </c>
      <c r="G20" s="31"/>
      <c r="H20" s="33">
        <f t="shared" si="3"/>
        <v>7.2499999999999995E-2</v>
      </c>
      <c r="I20" s="31">
        <f t="shared" si="4"/>
        <v>0</v>
      </c>
      <c r="J20" s="31">
        <f t="shared" si="5"/>
        <v>0</v>
      </c>
      <c r="K20" s="31"/>
      <c r="L20" s="31">
        <f t="shared" si="1"/>
        <v>0</v>
      </c>
    </row>
    <row r="21" spans="1:17" x14ac:dyDescent="0.25">
      <c r="A21" s="40" t="s">
        <v>18</v>
      </c>
      <c r="B21" s="31">
        <f t="shared" si="6"/>
        <v>0</v>
      </c>
      <c r="C21" s="31">
        <v>0</v>
      </c>
      <c r="D21" s="31"/>
      <c r="E21" s="31">
        <f t="shared" si="0"/>
        <v>0</v>
      </c>
      <c r="F21" s="31">
        <f t="shared" si="2"/>
        <v>0</v>
      </c>
      <c r="G21" s="31"/>
      <c r="H21" s="33">
        <f t="shared" si="3"/>
        <v>7.2499999999999995E-2</v>
      </c>
      <c r="I21" s="31">
        <f t="shared" si="4"/>
        <v>0</v>
      </c>
      <c r="J21" s="31">
        <f t="shared" si="5"/>
        <v>0</v>
      </c>
      <c r="K21" s="31"/>
      <c r="L21" s="31">
        <f t="shared" si="1"/>
        <v>0</v>
      </c>
    </row>
    <row r="22" spans="1:17" x14ac:dyDescent="0.25">
      <c r="A22" s="40" t="s">
        <v>19</v>
      </c>
      <c r="B22" s="31">
        <f t="shared" si="6"/>
        <v>0</v>
      </c>
      <c r="C22" s="31">
        <v>0</v>
      </c>
      <c r="D22" s="52">
        <v>0</v>
      </c>
      <c r="E22" s="31">
        <f t="shared" si="0"/>
        <v>0</v>
      </c>
      <c r="F22" s="31">
        <f t="shared" si="2"/>
        <v>0</v>
      </c>
      <c r="G22" s="31"/>
      <c r="H22" s="33">
        <f t="shared" si="3"/>
        <v>7.2499999999999995E-2</v>
      </c>
      <c r="I22" s="31">
        <f t="shared" si="4"/>
        <v>0</v>
      </c>
      <c r="J22" s="31">
        <f t="shared" si="5"/>
        <v>0</v>
      </c>
      <c r="K22" s="31"/>
      <c r="L22" s="31">
        <f t="shared" si="1"/>
        <v>0</v>
      </c>
    </row>
    <row r="23" spans="1:17" x14ac:dyDescent="0.25">
      <c r="A23" s="40" t="s">
        <v>20</v>
      </c>
      <c r="B23" s="31">
        <f t="shared" si="6"/>
        <v>0</v>
      </c>
      <c r="C23" s="31">
        <v>0</v>
      </c>
      <c r="D23" s="31"/>
      <c r="E23" s="31">
        <f t="shared" si="0"/>
        <v>0</v>
      </c>
      <c r="F23" s="31">
        <f t="shared" si="2"/>
        <v>0</v>
      </c>
      <c r="G23" s="31"/>
      <c r="H23" s="33">
        <f t="shared" si="3"/>
        <v>7.2499999999999995E-2</v>
      </c>
      <c r="I23" s="31">
        <f t="shared" si="4"/>
        <v>0</v>
      </c>
      <c r="J23" s="31">
        <f t="shared" si="5"/>
        <v>0</v>
      </c>
      <c r="K23" s="31"/>
      <c r="L23" s="31">
        <f t="shared" si="1"/>
        <v>0</v>
      </c>
    </row>
    <row r="24" spans="1:17" x14ac:dyDescent="0.25">
      <c r="A24" s="40" t="s">
        <v>21</v>
      </c>
      <c r="B24" s="31">
        <f t="shared" si="6"/>
        <v>0</v>
      </c>
      <c r="C24" s="31">
        <v>0</v>
      </c>
      <c r="D24" s="31"/>
      <c r="E24" s="31">
        <f t="shared" si="0"/>
        <v>0</v>
      </c>
      <c r="F24" s="31">
        <f t="shared" si="2"/>
        <v>0</v>
      </c>
      <c r="G24" s="31"/>
      <c r="H24" s="33">
        <f t="shared" si="3"/>
        <v>7.2499999999999995E-2</v>
      </c>
      <c r="I24" s="31">
        <f t="shared" si="4"/>
        <v>0</v>
      </c>
      <c r="J24" s="31">
        <f>I24+J23</f>
        <v>0</v>
      </c>
      <c r="K24" s="31"/>
      <c r="L24" s="31">
        <f t="shared" si="1"/>
        <v>0</v>
      </c>
    </row>
    <row r="25" spans="1:17" x14ac:dyDescent="0.25">
      <c r="A25" s="40" t="s">
        <v>10</v>
      </c>
      <c r="B25" s="31">
        <f t="shared" si="6"/>
        <v>0</v>
      </c>
      <c r="C25" s="31">
        <v>0</v>
      </c>
      <c r="D25" s="31"/>
      <c r="E25" s="31">
        <f t="shared" si="0"/>
        <v>0</v>
      </c>
      <c r="F25" s="31">
        <f t="shared" si="2"/>
        <v>0</v>
      </c>
      <c r="G25" s="31"/>
      <c r="H25" s="33">
        <f t="shared" si="3"/>
        <v>7.2499999999999995E-2</v>
      </c>
      <c r="I25" s="31">
        <f t="shared" si="4"/>
        <v>0</v>
      </c>
      <c r="J25" s="31">
        <f t="shared" si="5"/>
        <v>0</v>
      </c>
      <c r="K25" s="31"/>
      <c r="L25" s="31">
        <f t="shared" si="1"/>
        <v>0</v>
      </c>
    </row>
    <row r="26" spans="1:17" x14ac:dyDescent="0.25">
      <c r="A26" s="40" t="s">
        <v>11</v>
      </c>
      <c r="B26" s="31">
        <f>B25</f>
        <v>0</v>
      </c>
      <c r="C26" s="31">
        <v>0</v>
      </c>
      <c r="D26" s="31"/>
      <c r="E26" s="31">
        <f t="shared" si="0"/>
        <v>0</v>
      </c>
      <c r="F26" s="31">
        <f t="shared" si="2"/>
        <v>0</v>
      </c>
      <c r="G26" s="31"/>
      <c r="H26" s="33">
        <f t="shared" si="3"/>
        <v>7.2499999999999995E-2</v>
      </c>
      <c r="I26" s="31">
        <f t="shared" si="4"/>
        <v>0</v>
      </c>
      <c r="J26" s="31">
        <f t="shared" si="5"/>
        <v>0</v>
      </c>
      <c r="K26" s="31"/>
      <c r="L26" s="31">
        <f t="shared" si="1"/>
        <v>0</v>
      </c>
    </row>
    <row r="27" spans="1:17" x14ac:dyDescent="0.25">
      <c r="A27" s="40" t="s">
        <v>12</v>
      </c>
      <c r="B27" s="32">
        <v>0</v>
      </c>
      <c r="C27" s="52">
        <v>0</v>
      </c>
      <c r="D27" s="32"/>
      <c r="E27" s="31">
        <f t="shared" si="0"/>
        <v>0</v>
      </c>
      <c r="F27" s="32">
        <f t="shared" si="2"/>
        <v>0</v>
      </c>
      <c r="G27" s="32"/>
      <c r="H27" s="46">
        <f t="shared" si="3"/>
        <v>7.2499999999999995E-2</v>
      </c>
      <c r="I27" s="32">
        <f t="shared" si="4"/>
        <v>0</v>
      </c>
      <c r="J27" s="32">
        <f t="shared" si="5"/>
        <v>0</v>
      </c>
      <c r="K27" s="32"/>
      <c r="L27" s="32">
        <f t="shared" si="1"/>
        <v>0</v>
      </c>
    </row>
    <row r="28" spans="1:17" x14ac:dyDescent="0.25">
      <c r="A28" s="40" t="s">
        <v>13</v>
      </c>
      <c r="B28" s="52">
        <f>SUM(B16:B27)</f>
        <v>0</v>
      </c>
      <c r="C28" s="31">
        <f>SUM(C16:C27)</f>
        <v>0</v>
      </c>
      <c r="D28" s="31">
        <f>SUM(D16:D27)</f>
        <v>0</v>
      </c>
      <c r="E28" s="31">
        <f>SUM(E16:E27)</f>
        <v>0</v>
      </c>
      <c r="F28" s="31"/>
      <c r="G28" s="31"/>
      <c r="H28" s="33"/>
      <c r="I28" s="31">
        <f>SUM(I16:I27)</f>
        <v>0</v>
      </c>
      <c r="J28" s="31"/>
      <c r="K28" s="31"/>
      <c r="L28" s="31"/>
      <c r="N28" s="7">
        <f>B28</f>
        <v>0</v>
      </c>
      <c r="O28" s="7">
        <f>C28</f>
        <v>0</v>
      </c>
      <c r="P28" s="7">
        <f>D28</f>
        <v>0</v>
      </c>
      <c r="Q28" s="7">
        <f>I28</f>
        <v>0</v>
      </c>
    </row>
    <row r="29" spans="1:17" x14ac:dyDescent="0.25">
      <c r="A29" s="40"/>
      <c r="B29" s="31"/>
      <c r="C29" s="31"/>
      <c r="D29" s="31"/>
      <c r="E29" s="31"/>
      <c r="F29" s="31"/>
      <c r="G29" s="31"/>
      <c r="H29" s="33"/>
      <c r="I29" s="31"/>
      <c r="J29" s="31"/>
      <c r="K29" s="31"/>
      <c r="L29" s="31"/>
    </row>
    <row r="30" spans="1:17" x14ac:dyDescent="0.25">
      <c r="A30" s="40"/>
      <c r="B30" s="31"/>
      <c r="C30" s="31"/>
      <c r="D30" s="31"/>
      <c r="E30" s="31"/>
      <c r="F30" s="31"/>
      <c r="G30" s="31"/>
      <c r="H30" s="33"/>
      <c r="I30" s="31"/>
      <c r="J30" s="31"/>
      <c r="K30" s="31"/>
      <c r="L30" s="31"/>
    </row>
    <row r="31" spans="1:17" ht="18" x14ac:dyDescent="0.25">
      <c r="A31" s="41" t="s">
        <v>0</v>
      </c>
      <c r="B31" s="47">
        <v>2003</v>
      </c>
      <c r="C31" s="31"/>
      <c r="D31" s="31"/>
      <c r="E31" s="31"/>
      <c r="F31" s="31"/>
      <c r="G31" s="31"/>
      <c r="H31" s="33"/>
      <c r="I31" s="31"/>
      <c r="J31" s="31"/>
      <c r="K31" s="31"/>
      <c r="L31" s="31"/>
    </row>
    <row r="32" spans="1:17" x14ac:dyDescent="0.25">
      <c r="A32" s="40"/>
      <c r="B32" s="43"/>
      <c r="C32" s="43"/>
      <c r="D32" s="61" t="str">
        <f>$D$5</f>
        <v>SIMPILS True-Up Adjustments    (neg = CR)</v>
      </c>
      <c r="E32" s="60" t="s">
        <v>14</v>
      </c>
      <c r="F32" s="60"/>
      <c r="G32" s="43"/>
      <c r="H32" s="60" t="s">
        <v>15</v>
      </c>
      <c r="I32" s="60"/>
      <c r="J32" s="60"/>
      <c r="K32" s="43"/>
      <c r="L32" s="61" t="s">
        <v>5</v>
      </c>
    </row>
    <row r="33" spans="1:17" ht="26.25" x14ac:dyDescent="0.25">
      <c r="A33" s="40"/>
      <c r="B33" s="44" t="s">
        <v>2</v>
      </c>
      <c r="C33" s="44" t="s">
        <v>3</v>
      </c>
      <c r="D33" s="61"/>
      <c r="E33" s="43" t="s">
        <v>4</v>
      </c>
      <c r="F33" s="43" t="s">
        <v>40</v>
      </c>
      <c r="G33" s="43"/>
      <c r="H33" s="45" t="s">
        <v>6</v>
      </c>
      <c r="I33" s="43" t="s">
        <v>4</v>
      </c>
      <c r="J33" s="43" t="s">
        <v>40</v>
      </c>
      <c r="K33" s="43"/>
      <c r="L33" s="61"/>
    </row>
    <row r="34" spans="1:17" x14ac:dyDescent="0.25">
      <c r="A34" s="40" t="s">
        <v>7</v>
      </c>
      <c r="B34" s="31">
        <v>0</v>
      </c>
      <c r="C34" s="31">
        <v>0</v>
      </c>
      <c r="D34" s="31"/>
      <c r="E34" s="31">
        <f t="shared" ref="E34:E45" si="7">B34-C34+D34</f>
        <v>0</v>
      </c>
      <c r="F34" s="31">
        <f>F27+E34</f>
        <v>0</v>
      </c>
      <c r="G34" s="31"/>
      <c r="H34" s="33">
        <f>H27</f>
        <v>7.2499999999999995E-2</v>
      </c>
      <c r="I34" s="31">
        <f>H34*F27/12</f>
        <v>0</v>
      </c>
      <c r="J34" s="31">
        <f>J27+I34</f>
        <v>0</v>
      </c>
      <c r="K34" s="31"/>
      <c r="L34" s="31">
        <f t="shared" ref="L34:L45" si="8">F34+J34</f>
        <v>0</v>
      </c>
    </row>
    <row r="35" spans="1:17" x14ac:dyDescent="0.25">
      <c r="A35" s="40" t="s">
        <v>8</v>
      </c>
      <c r="B35" s="31">
        <v>0</v>
      </c>
      <c r="C35" s="31">
        <v>0</v>
      </c>
      <c r="D35" s="31"/>
      <c r="E35" s="31">
        <f t="shared" si="7"/>
        <v>0</v>
      </c>
      <c r="F35" s="31">
        <f>F34+E35</f>
        <v>0</v>
      </c>
      <c r="G35" s="31"/>
      <c r="H35" s="33">
        <f>H34</f>
        <v>7.2499999999999995E-2</v>
      </c>
      <c r="I35" s="31">
        <f>H35*F34/12</f>
        <v>0</v>
      </c>
      <c r="J35" s="31">
        <f>I35+J34</f>
        <v>0</v>
      </c>
      <c r="K35" s="31"/>
      <c r="L35" s="31">
        <f t="shared" si="8"/>
        <v>0</v>
      </c>
    </row>
    <row r="36" spans="1:17" x14ac:dyDescent="0.25">
      <c r="A36" s="40" t="s">
        <v>9</v>
      </c>
      <c r="B36" s="31">
        <f t="shared" ref="B36:B43" si="9">B35</f>
        <v>0</v>
      </c>
      <c r="C36" s="31">
        <v>0</v>
      </c>
      <c r="D36" s="31"/>
      <c r="E36" s="31">
        <f t="shared" si="7"/>
        <v>0</v>
      </c>
      <c r="F36" s="31">
        <f t="shared" ref="F36:F45" si="10">F35+E36</f>
        <v>0</v>
      </c>
      <c r="G36" s="31"/>
      <c r="H36" s="33">
        <f t="shared" ref="H36:H45" si="11">H35</f>
        <v>7.2499999999999995E-2</v>
      </c>
      <c r="I36" s="31">
        <f>H36*F35/12</f>
        <v>0</v>
      </c>
      <c r="J36" s="31">
        <f>I36+J35</f>
        <v>0</v>
      </c>
      <c r="K36" s="31"/>
      <c r="L36" s="31">
        <f t="shared" si="8"/>
        <v>0</v>
      </c>
    </row>
    <row r="37" spans="1:17" x14ac:dyDescent="0.25">
      <c r="A37" s="40" t="s">
        <v>16</v>
      </c>
      <c r="B37" s="31">
        <f t="shared" si="9"/>
        <v>0</v>
      </c>
      <c r="C37" s="31">
        <v>0</v>
      </c>
      <c r="D37" s="31"/>
      <c r="E37" s="31">
        <f t="shared" si="7"/>
        <v>0</v>
      </c>
      <c r="F37" s="31">
        <f t="shared" si="10"/>
        <v>0</v>
      </c>
      <c r="G37" s="31"/>
      <c r="H37" s="33">
        <f t="shared" si="11"/>
        <v>7.2499999999999995E-2</v>
      </c>
      <c r="I37" s="31">
        <f>H37*F36/12</f>
        <v>0</v>
      </c>
      <c r="J37" s="31">
        <f>I37+J36</f>
        <v>0</v>
      </c>
      <c r="K37" s="31"/>
      <c r="L37" s="31">
        <f t="shared" si="8"/>
        <v>0</v>
      </c>
    </row>
    <row r="38" spans="1:17" x14ac:dyDescent="0.25">
      <c r="A38" s="40" t="s">
        <v>17</v>
      </c>
      <c r="B38" s="31">
        <f t="shared" si="9"/>
        <v>0</v>
      </c>
      <c r="C38" s="31">
        <v>0</v>
      </c>
      <c r="D38" s="31"/>
      <c r="E38" s="31">
        <f t="shared" si="7"/>
        <v>0</v>
      </c>
      <c r="F38" s="31">
        <f t="shared" si="10"/>
        <v>0</v>
      </c>
      <c r="G38" s="31"/>
      <c r="H38" s="33">
        <f t="shared" si="11"/>
        <v>7.2499999999999995E-2</v>
      </c>
      <c r="I38" s="31">
        <f t="shared" ref="I38:I45" si="12">H38*F37/12</f>
        <v>0</v>
      </c>
      <c r="J38" s="31">
        <f t="shared" ref="J38:J45" si="13">I38+J37</f>
        <v>0</v>
      </c>
      <c r="K38" s="31"/>
      <c r="L38" s="31">
        <f t="shared" si="8"/>
        <v>0</v>
      </c>
    </row>
    <row r="39" spans="1:17" x14ac:dyDescent="0.25">
      <c r="A39" s="40" t="s">
        <v>18</v>
      </c>
      <c r="B39" s="31">
        <f t="shared" si="9"/>
        <v>0</v>
      </c>
      <c r="C39" s="31">
        <v>0</v>
      </c>
      <c r="D39" s="31"/>
      <c r="E39" s="31">
        <f t="shared" si="7"/>
        <v>0</v>
      </c>
      <c r="F39" s="31">
        <f t="shared" si="10"/>
        <v>0</v>
      </c>
      <c r="G39" s="31"/>
      <c r="H39" s="33">
        <f t="shared" si="11"/>
        <v>7.2499999999999995E-2</v>
      </c>
      <c r="I39" s="31">
        <f t="shared" si="12"/>
        <v>0</v>
      </c>
      <c r="J39" s="31">
        <f t="shared" si="13"/>
        <v>0</v>
      </c>
      <c r="K39" s="31"/>
      <c r="L39" s="31">
        <f t="shared" si="8"/>
        <v>0</v>
      </c>
    </row>
    <row r="40" spans="1:17" x14ac:dyDescent="0.25">
      <c r="A40" s="40" t="s">
        <v>19</v>
      </c>
      <c r="B40" s="31">
        <f t="shared" si="9"/>
        <v>0</v>
      </c>
      <c r="C40" s="31">
        <v>0</v>
      </c>
      <c r="D40" s="52">
        <v>0</v>
      </c>
      <c r="E40" s="31">
        <f t="shared" si="7"/>
        <v>0</v>
      </c>
      <c r="F40" s="31">
        <f t="shared" si="10"/>
        <v>0</v>
      </c>
      <c r="G40" s="31"/>
      <c r="H40" s="33">
        <f t="shared" si="11"/>
        <v>7.2499999999999995E-2</v>
      </c>
      <c r="I40" s="31">
        <f t="shared" si="12"/>
        <v>0</v>
      </c>
      <c r="J40" s="31">
        <f t="shared" si="13"/>
        <v>0</v>
      </c>
      <c r="K40" s="31"/>
      <c r="L40" s="31">
        <f t="shared" si="8"/>
        <v>0</v>
      </c>
    </row>
    <row r="41" spans="1:17" x14ac:dyDescent="0.25">
      <c r="A41" s="40" t="s">
        <v>20</v>
      </c>
      <c r="B41" s="31">
        <f t="shared" si="9"/>
        <v>0</v>
      </c>
      <c r="C41" s="31">
        <v>0</v>
      </c>
      <c r="D41" s="31"/>
      <c r="E41" s="31">
        <f t="shared" si="7"/>
        <v>0</v>
      </c>
      <c r="F41" s="31">
        <f t="shared" si="10"/>
        <v>0</v>
      </c>
      <c r="G41" s="31"/>
      <c r="H41" s="33">
        <f t="shared" si="11"/>
        <v>7.2499999999999995E-2</v>
      </c>
      <c r="I41" s="31">
        <f t="shared" si="12"/>
        <v>0</v>
      </c>
      <c r="J41" s="31">
        <f t="shared" si="13"/>
        <v>0</v>
      </c>
      <c r="K41" s="31"/>
      <c r="L41" s="31">
        <f t="shared" si="8"/>
        <v>0</v>
      </c>
    </row>
    <row r="42" spans="1:17" x14ac:dyDescent="0.25">
      <c r="A42" s="40" t="s">
        <v>21</v>
      </c>
      <c r="B42" s="31">
        <f t="shared" si="9"/>
        <v>0</v>
      </c>
      <c r="C42" s="31">
        <v>0</v>
      </c>
      <c r="D42" s="31"/>
      <c r="E42" s="31">
        <f t="shared" si="7"/>
        <v>0</v>
      </c>
      <c r="F42" s="31">
        <f t="shared" si="10"/>
        <v>0</v>
      </c>
      <c r="G42" s="31"/>
      <c r="H42" s="33">
        <f t="shared" si="11"/>
        <v>7.2499999999999995E-2</v>
      </c>
      <c r="I42" s="31">
        <f t="shared" si="12"/>
        <v>0</v>
      </c>
      <c r="J42" s="31">
        <f t="shared" si="13"/>
        <v>0</v>
      </c>
      <c r="K42" s="31"/>
      <c r="L42" s="31">
        <f t="shared" si="8"/>
        <v>0</v>
      </c>
    </row>
    <row r="43" spans="1:17" x14ac:dyDescent="0.25">
      <c r="A43" s="40" t="s">
        <v>10</v>
      </c>
      <c r="B43" s="31">
        <f t="shared" si="9"/>
        <v>0</v>
      </c>
      <c r="C43" s="31">
        <v>0</v>
      </c>
      <c r="D43" s="31"/>
      <c r="E43" s="31">
        <f t="shared" si="7"/>
        <v>0</v>
      </c>
      <c r="F43" s="31">
        <f t="shared" si="10"/>
        <v>0</v>
      </c>
      <c r="G43" s="31"/>
      <c r="H43" s="33">
        <f t="shared" si="11"/>
        <v>7.2499999999999995E-2</v>
      </c>
      <c r="I43" s="31">
        <f t="shared" si="12"/>
        <v>0</v>
      </c>
      <c r="J43" s="31">
        <f t="shared" si="13"/>
        <v>0</v>
      </c>
      <c r="K43" s="31"/>
      <c r="L43" s="31">
        <f t="shared" si="8"/>
        <v>0</v>
      </c>
    </row>
    <row r="44" spans="1:17" x14ac:dyDescent="0.25">
      <c r="A44" s="40" t="s">
        <v>11</v>
      </c>
      <c r="B44" s="31">
        <f>B43</f>
        <v>0</v>
      </c>
      <c r="C44" s="31">
        <v>0</v>
      </c>
      <c r="D44" s="31"/>
      <c r="E44" s="31">
        <f t="shared" si="7"/>
        <v>0</v>
      </c>
      <c r="F44" s="31">
        <f t="shared" si="10"/>
        <v>0</v>
      </c>
      <c r="G44" s="31"/>
      <c r="H44" s="33">
        <f t="shared" si="11"/>
        <v>7.2499999999999995E-2</v>
      </c>
      <c r="I44" s="31">
        <f t="shared" si="12"/>
        <v>0</v>
      </c>
      <c r="J44" s="31">
        <f t="shared" si="13"/>
        <v>0</v>
      </c>
      <c r="K44" s="31"/>
      <c r="L44" s="31">
        <f t="shared" si="8"/>
        <v>0</v>
      </c>
    </row>
    <row r="45" spans="1:17" x14ac:dyDescent="0.25">
      <c r="A45" s="40" t="s">
        <v>12</v>
      </c>
      <c r="B45" s="32">
        <v>0</v>
      </c>
      <c r="C45" s="31">
        <v>0</v>
      </c>
      <c r="D45" s="32"/>
      <c r="E45" s="32">
        <f t="shared" si="7"/>
        <v>0</v>
      </c>
      <c r="F45" s="32">
        <f t="shared" si="10"/>
        <v>0</v>
      </c>
      <c r="G45" s="32"/>
      <c r="H45" s="46">
        <f t="shared" si="11"/>
        <v>7.2499999999999995E-2</v>
      </c>
      <c r="I45" s="32">
        <f t="shared" si="12"/>
        <v>0</v>
      </c>
      <c r="J45" s="32">
        <f t="shared" si="13"/>
        <v>0</v>
      </c>
      <c r="K45" s="32"/>
      <c r="L45" s="32">
        <f t="shared" si="8"/>
        <v>0</v>
      </c>
    </row>
    <row r="46" spans="1:17" x14ac:dyDescent="0.25">
      <c r="A46" s="40" t="s">
        <v>13</v>
      </c>
      <c r="B46" s="52">
        <f>SUM(B34:B45)</f>
        <v>0</v>
      </c>
      <c r="C46" s="48">
        <f>SUM(C34:C45)</f>
        <v>0</v>
      </c>
      <c r="D46" s="31">
        <f>SUM(D34:D45)</f>
        <v>0</v>
      </c>
      <c r="E46" s="31">
        <f>SUM(E34:E45)</f>
        <v>0</v>
      </c>
      <c r="F46" s="31"/>
      <c r="G46" s="31"/>
      <c r="H46" s="33"/>
      <c r="I46" s="31">
        <f>SUM(I34:I45)</f>
        <v>0</v>
      </c>
      <c r="J46" s="31"/>
      <c r="K46" s="31"/>
      <c r="L46" s="31"/>
      <c r="N46" s="7">
        <f>B46</f>
        <v>0</v>
      </c>
      <c r="O46" s="7">
        <f>C46</f>
        <v>0</v>
      </c>
      <c r="P46" s="7">
        <f>D46</f>
        <v>0</v>
      </c>
      <c r="Q46" s="7">
        <f>I46</f>
        <v>0</v>
      </c>
    </row>
    <row r="47" spans="1:17" x14ac:dyDescent="0.25">
      <c r="A47" s="40"/>
      <c r="B47" s="31"/>
      <c r="C47" s="31"/>
      <c r="D47" s="31"/>
      <c r="E47" s="31"/>
      <c r="F47" s="31"/>
      <c r="G47" s="31"/>
      <c r="H47" s="33"/>
      <c r="I47" s="31"/>
      <c r="J47" s="31"/>
      <c r="K47" s="31"/>
      <c r="L47" s="31"/>
    </row>
    <row r="48" spans="1:17" x14ac:dyDescent="0.25">
      <c r="A48" s="40"/>
      <c r="B48" s="31"/>
      <c r="C48" s="31"/>
      <c r="D48" s="31"/>
      <c r="E48" s="31"/>
      <c r="F48" s="31"/>
      <c r="G48" s="31"/>
      <c r="H48" s="33"/>
      <c r="I48" s="31"/>
      <c r="J48" s="31"/>
      <c r="K48" s="31"/>
      <c r="L48" s="31"/>
    </row>
    <row r="49" spans="1:17" ht="18" x14ac:dyDescent="0.25">
      <c r="A49" s="41" t="s">
        <v>0</v>
      </c>
      <c r="B49" s="47">
        <v>2004</v>
      </c>
      <c r="C49" s="31"/>
      <c r="D49" s="31"/>
      <c r="E49" s="31"/>
      <c r="F49" s="31"/>
      <c r="G49" s="31"/>
      <c r="H49" s="33"/>
      <c r="I49" s="31"/>
      <c r="J49" s="31"/>
      <c r="K49" s="31"/>
      <c r="L49" s="31"/>
    </row>
    <row r="50" spans="1:17" x14ac:dyDescent="0.25">
      <c r="A50" s="40"/>
      <c r="B50" s="43"/>
      <c r="C50" s="43"/>
      <c r="D50" s="61" t="str">
        <f>$D$5</f>
        <v>SIMPILS True-Up Adjustments    (neg = CR)</v>
      </c>
      <c r="E50" s="60" t="s">
        <v>14</v>
      </c>
      <c r="F50" s="60"/>
      <c r="G50" s="43"/>
      <c r="H50" s="60" t="s">
        <v>15</v>
      </c>
      <c r="I50" s="60"/>
      <c r="J50" s="60"/>
      <c r="K50" s="43"/>
      <c r="L50" s="61" t="s">
        <v>5</v>
      </c>
    </row>
    <row r="51" spans="1:17" ht="26.25" x14ac:dyDescent="0.25">
      <c r="A51" s="40"/>
      <c r="B51" s="44" t="s">
        <v>2</v>
      </c>
      <c r="C51" s="44" t="s">
        <v>3</v>
      </c>
      <c r="D51" s="61"/>
      <c r="E51" s="43" t="s">
        <v>4</v>
      </c>
      <c r="F51" s="43" t="s">
        <v>40</v>
      </c>
      <c r="G51" s="43"/>
      <c r="H51" s="45" t="s">
        <v>6</v>
      </c>
      <c r="I51" s="43" t="s">
        <v>4</v>
      </c>
      <c r="J51" s="43" t="s">
        <v>40</v>
      </c>
      <c r="K51" s="43"/>
      <c r="L51" s="61"/>
    </row>
    <row r="52" spans="1:17" x14ac:dyDescent="0.25">
      <c r="A52" s="40" t="s">
        <v>7</v>
      </c>
      <c r="B52" s="31">
        <v>0</v>
      </c>
      <c r="C52" s="31">
        <v>0</v>
      </c>
      <c r="D52" s="31"/>
      <c r="E52" s="31">
        <f t="shared" ref="E52:E63" si="14">B52-C52+D52</f>
        <v>0</v>
      </c>
      <c r="F52" s="31">
        <f>F45+E52</f>
        <v>0</v>
      </c>
      <c r="G52" s="31"/>
      <c r="H52" s="33">
        <f>H45</f>
        <v>7.2499999999999995E-2</v>
      </c>
      <c r="I52" s="31">
        <f>H52*F45/12</f>
        <v>0</v>
      </c>
      <c r="J52" s="31">
        <f>J45+I52</f>
        <v>0</v>
      </c>
      <c r="K52" s="31"/>
      <c r="L52" s="31">
        <f t="shared" ref="L52:L63" si="15">F52+J52</f>
        <v>0</v>
      </c>
    </row>
    <row r="53" spans="1:17" x14ac:dyDescent="0.25">
      <c r="A53" s="40" t="s">
        <v>8</v>
      </c>
      <c r="B53" s="31">
        <v>0</v>
      </c>
      <c r="C53" s="31">
        <v>0</v>
      </c>
      <c r="D53" s="31"/>
      <c r="E53" s="31">
        <f t="shared" si="14"/>
        <v>0</v>
      </c>
      <c r="F53" s="31">
        <f>F52+E53</f>
        <v>0</v>
      </c>
      <c r="G53" s="31"/>
      <c r="H53" s="33">
        <f>H52</f>
        <v>7.2499999999999995E-2</v>
      </c>
      <c r="I53" s="31">
        <f>H53*F52/12</f>
        <v>0</v>
      </c>
      <c r="J53" s="31">
        <f>I53+J52</f>
        <v>0</v>
      </c>
      <c r="K53" s="31"/>
      <c r="L53" s="31">
        <f t="shared" si="15"/>
        <v>0</v>
      </c>
    </row>
    <row r="54" spans="1:17" x14ac:dyDescent="0.25">
      <c r="A54" s="40" t="s">
        <v>9</v>
      </c>
      <c r="B54" s="31">
        <v>0</v>
      </c>
      <c r="C54" s="31">
        <v>0</v>
      </c>
      <c r="D54" s="31"/>
      <c r="E54" s="31">
        <f t="shared" si="14"/>
        <v>0</v>
      </c>
      <c r="F54" s="31">
        <f t="shared" ref="F54:F63" si="16">F53+E54</f>
        <v>0</v>
      </c>
      <c r="G54" s="31"/>
      <c r="H54" s="33">
        <f t="shared" ref="H54:H63" si="17">H53</f>
        <v>7.2499999999999995E-2</v>
      </c>
      <c r="I54" s="31">
        <f>H54*F53/12</f>
        <v>0</v>
      </c>
      <c r="J54" s="31">
        <f>I54+J53</f>
        <v>0</v>
      </c>
      <c r="K54" s="31"/>
      <c r="L54" s="31">
        <f t="shared" si="15"/>
        <v>0</v>
      </c>
    </row>
    <row r="55" spans="1:17" x14ac:dyDescent="0.25">
      <c r="A55" s="40" t="s">
        <v>16</v>
      </c>
      <c r="B55" s="31">
        <f>18000/12</f>
        <v>1500</v>
      </c>
      <c r="C55" s="31">
        <v>1500</v>
      </c>
      <c r="D55" s="59"/>
      <c r="E55" s="31">
        <f t="shared" si="14"/>
        <v>0</v>
      </c>
      <c r="F55" s="31">
        <f t="shared" si="16"/>
        <v>0</v>
      </c>
      <c r="G55" s="31"/>
      <c r="H55" s="33">
        <f t="shared" si="17"/>
        <v>7.2499999999999995E-2</v>
      </c>
      <c r="I55" s="31">
        <f>H55*F54/12</f>
        <v>0</v>
      </c>
      <c r="J55" s="31">
        <f>I55+J54</f>
        <v>0</v>
      </c>
      <c r="K55" s="31"/>
      <c r="L55" s="31">
        <f t="shared" si="15"/>
        <v>0</v>
      </c>
    </row>
    <row r="56" spans="1:17" x14ac:dyDescent="0.25">
      <c r="A56" s="40" t="s">
        <v>17</v>
      </c>
      <c r="B56" s="31">
        <f>B55</f>
        <v>1500</v>
      </c>
      <c r="C56" s="31">
        <f>C55</f>
        <v>1500</v>
      </c>
      <c r="D56" s="31"/>
      <c r="E56" s="31">
        <f t="shared" si="14"/>
        <v>0</v>
      </c>
      <c r="F56" s="31">
        <f t="shared" si="16"/>
        <v>0</v>
      </c>
      <c r="G56" s="31"/>
      <c r="H56" s="33">
        <f t="shared" si="17"/>
        <v>7.2499999999999995E-2</v>
      </c>
      <c r="I56" s="31">
        <f t="shared" ref="I56:I63" si="18">H56*F55/12</f>
        <v>0</v>
      </c>
      <c r="J56" s="31">
        <f t="shared" ref="J56:J63" si="19">I56+J55</f>
        <v>0</v>
      </c>
      <c r="K56" s="31"/>
      <c r="L56" s="31">
        <f t="shared" si="15"/>
        <v>0</v>
      </c>
    </row>
    <row r="57" spans="1:17" x14ac:dyDescent="0.25">
      <c r="A57" s="40" t="s">
        <v>18</v>
      </c>
      <c r="B57" s="31">
        <f t="shared" ref="B57:C62" si="20">B56</f>
        <v>1500</v>
      </c>
      <c r="C57" s="31">
        <f t="shared" si="20"/>
        <v>1500</v>
      </c>
      <c r="D57" s="31"/>
      <c r="E57" s="31">
        <f t="shared" si="14"/>
        <v>0</v>
      </c>
      <c r="F57" s="31">
        <f t="shared" si="16"/>
        <v>0</v>
      </c>
      <c r="G57" s="31"/>
      <c r="H57" s="33">
        <f t="shared" si="17"/>
        <v>7.2499999999999995E-2</v>
      </c>
      <c r="I57" s="31">
        <f t="shared" si="18"/>
        <v>0</v>
      </c>
      <c r="J57" s="31">
        <f t="shared" si="19"/>
        <v>0</v>
      </c>
      <c r="K57" s="31"/>
      <c r="L57" s="31">
        <f t="shared" si="15"/>
        <v>0</v>
      </c>
    </row>
    <row r="58" spans="1:17" x14ac:dyDescent="0.25">
      <c r="A58" s="40" t="s">
        <v>19</v>
      </c>
      <c r="B58" s="31">
        <f t="shared" si="20"/>
        <v>1500</v>
      </c>
      <c r="C58" s="31">
        <f t="shared" si="20"/>
        <v>1500</v>
      </c>
      <c r="D58" s="52">
        <v>0</v>
      </c>
      <c r="E58" s="31">
        <f t="shared" si="14"/>
        <v>0</v>
      </c>
      <c r="F58" s="31">
        <f t="shared" si="16"/>
        <v>0</v>
      </c>
      <c r="G58" s="31"/>
      <c r="H58" s="33">
        <f t="shared" si="17"/>
        <v>7.2499999999999995E-2</v>
      </c>
      <c r="I58" s="31">
        <f t="shared" si="18"/>
        <v>0</v>
      </c>
      <c r="J58" s="31">
        <f t="shared" si="19"/>
        <v>0</v>
      </c>
      <c r="K58" s="31"/>
      <c r="L58" s="31">
        <f t="shared" si="15"/>
        <v>0</v>
      </c>
    </row>
    <row r="59" spans="1:17" x14ac:dyDescent="0.25">
      <c r="A59" s="40" t="s">
        <v>20</v>
      </c>
      <c r="B59" s="31">
        <f t="shared" si="20"/>
        <v>1500</v>
      </c>
      <c r="C59" s="31">
        <f t="shared" si="20"/>
        <v>1500</v>
      </c>
      <c r="D59" s="31"/>
      <c r="E59" s="31">
        <f t="shared" si="14"/>
        <v>0</v>
      </c>
      <c r="F59" s="31">
        <f t="shared" si="16"/>
        <v>0</v>
      </c>
      <c r="G59" s="31"/>
      <c r="H59" s="33">
        <f t="shared" si="17"/>
        <v>7.2499999999999995E-2</v>
      </c>
      <c r="I59" s="31">
        <f t="shared" si="18"/>
        <v>0</v>
      </c>
      <c r="J59" s="31">
        <f t="shared" si="19"/>
        <v>0</v>
      </c>
      <c r="K59" s="31"/>
      <c r="L59" s="31">
        <f t="shared" si="15"/>
        <v>0</v>
      </c>
    </row>
    <row r="60" spans="1:17" x14ac:dyDescent="0.25">
      <c r="A60" s="40" t="s">
        <v>21</v>
      </c>
      <c r="B60" s="31">
        <f t="shared" si="20"/>
        <v>1500</v>
      </c>
      <c r="C60" s="31">
        <f t="shared" si="20"/>
        <v>1500</v>
      </c>
      <c r="D60" s="31"/>
      <c r="E60" s="31">
        <f t="shared" si="14"/>
        <v>0</v>
      </c>
      <c r="F60" s="31">
        <f t="shared" si="16"/>
        <v>0</v>
      </c>
      <c r="G60" s="31"/>
      <c r="H60" s="33">
        <f t="shared" si="17"/>
        <v>7.2499999999999995E-2</v>
      </c>
      <c r="I60" s="31">
        <f t="shared" si="18"/>
        <v>0</v>
      </c>
      <c r="J60" s="31">
        <f t="shared" si="19"/>
        <v>0</v>
      </c>
      <c r="K60" s="31"/>
      <c r="L60" s="31">
        <f t="shared" si="15"/>
        <v>0</v>
      </c>
    </row>
    <row r="61" spans="1:17" x14ac:dyDescent="0.25">
      <c r="A61" s="40" t="s">
        <v>10</v>
      </c>
      <c r="B61" s="31">
        <f t="shared" si="20"/>
        <v>1500</v>
      </c>
      <c r="C61" s="31">
        <f t="shared" si="20"/>
        <v>1500</v>
      </c>
      <c r="D61" s="31"/>
      <c r="E61" s="31">
        <f t="shared" si="14"/>
        <v>0</v>
      </c>
      <c r="F61" s="31">
        <f t="shared" si="16"/>
        <v>0</v>
      </c>
      <c r="G61" s="31"/>
      <c r="H61" s="33">
        <f t="shared" si="17"/>
        <v>7.2499999999999995E-2</v>
      </c>
      <c r="I61" s="31">
        <f t="shared" si="18"/>
        <v>0</v>
      </c>
      <c r="J61" s="31">
        <f t="shared" si="19"/>
        <v>0</v>
      </c>
      <c r="K61" s="31"/>
      <c r="L61" s="31">
        <f t="shared" si="15"/>
        <v>0</v>
      </c>
    </row>
    <row r="62" spans="1:17" x14ac:dyDescent="0.25">
      <c r="A62" s="40" t="s">
        <v>11</v>
      </c>
      <c r="B62" s="31">
        <f t="shared" si="20"/>
        <v>1500</v>
      </c>
      <c r="C62" s="31">
        <f t="shared" si="20"/>
        <v>1500</v>
      </c>
      <c r="D62" s="31"/>
      <c r="E62" s="31">
        <f t="shared" si="14"/>
        <v>0</v>
      </c>
      <c r="F62" s="31">
        <f t="shared" si="16"/>
        <v>0</v>
      </c>
      <c r="G62" s="31"/>
      <c r="H62" s="33">
        <f t="shared" si="17"/>
        <v>7.2499999999999995E-2</v>
      </c>
      <c r="I62" s="31">
        <f t="shared" si="18"/>
        <v>0</v>
      </c>
      <c r="J62" s="31">
        <f t="shared" si="19"/>
        <v>0</v>
      </c>
      <c r="K62" s="31"/>
      <c r="L62" s="31">
        <f t="shared" si="15"/>
        <v>0</v>
      </c>
    </row>
    <row r="63" spans="1:17" x14ac:dyDescent="0.25">
      <c r="A63" s="40" t="s">
        <v>12</v>
      </c>
      <c r="B63" s="31">
        <f>B62</f>
        <v>1500</v>
      </c>
      <c r="C63" s="31">
        <f t="shared" ref="C63" si="21">C62</f>
        <v>1500</v>
      </c>
      <c r="D63" s="32"/>
      <c r="E63" s="32">
        <f t="shared" si="14"/>
        <v>0</v>
      </c>
      <c r="F63" s="32">
        <f t="shared" si="16"/>
        <v>0</v>
      </c>
      <c r="G63" s="32"/>
      <c r="H63" s="46">
        <f t="shared" si="17"/>
        <v>7.2499999999999995E-2</v>
      </c>
      <c r="I63" s="32">
        <f t="shared" si="18"/>
        <v>0</v>
      </c>
      <c r="J63" s="32">
        <f t="shared" si="19"/>
        <v>0</v>
      </c>
      <c r="K63" s="32"/>
      <c r="L63" s="32">
        <f t="shared" si="15"/>
        <v>0</v>
      </c>
    </row>
    <row r="64" spans="1:17" x14ac:dyDescent="0.25">
      <c r="A64" s="40" t="s">
        <v>13</v>
      </c>
      <c r="B64" s="53">
        <f>SUM(B52:B63)</f>
        <v>13500</v>
      </c>
      <c r="C64" s="48">
        <f>SUM(C52:C63)</f>
        <v>13500</v>
      </c>
      <c r="D64" s="31">
        <f>SUM(D52:D63)</f>
        <v>0</v>
      </c>
      <c r="E64" s="31">
        <f>SUM(E52:E63)</f>
        <v>0</v>
      </c>
      <c r="F64" s="31"/>
      <c r="G64" s="31"/>
      <c r="H64" s="33"/>
      <c r="I64" s="31">
        <f>SUM(I52:I63)</f>
        <v>0</v>
      </c>
      <c r="J64" s="31"/>
      <c r="K64" s="31"/>
      <c r="L64" s="31"/>
      <c r="N64" s="7">
        <f>B64</f>
        <v>13500</v>
      </c>
      <c r="O64" s="7">
        <f>C64</f>
        <v>13500</v>
      </c>
      <c r="P64" s="7">
        <f>D64</f>
        <v>0</v>
      </c>
      <c r="Q64" s="7">
        <f>I64</f>
        <v>0</v>
      </c>
    </row>
    <row r="65" spans="1:12" x14ac:dyDescent="0.25">
      <c r="A65" s="40"/>
      <c r="B65" s="31"/>
      <c r="C65" s="31"/>
      <c r="D65" s="31"/>
      <c r="E65" s="31"/>
      <c r="F65" s="31"/>
      <c r="G65" s="31"/>
      <c r="H65" s="33"/>
      <c r="I65" s="31"/>
      <c r="J65" s="31"/>
      <c r="K65" s="31"/>
      <c r="L65" s="31"/>
    </row>
    <row r="66" spans="1:12" x14ac:dyDescent="0.25">
      <c r="A66" s="40"/>
      <c r="B66" s="31"/>
      <c r="C66" s="31"/>
      <c r="D66" s="31"/>
      <c r="E66" s="31"/>
      <c r="F66" s="31"/>
      <c r="G66" s="31"/>
      <c r="H66" s="33"/>
      <c r="I66" s="31"/>
      <c r="J66" s="31"/>
      <c r="K66" s="31"/>
      <c r="L66" s="31"/>
    </row>
    <row r="67" spans="1:12" ht="18" x14ac:dyDescent="0.25">
      <c r="A67" s="41" t="s">
        <v>0</v>
      </c>
      <c r="B67" s="47">
        <v>2005</v>
      </c>
      <c r="C67" s="31"/>
      <c r="D67" s="31"/>
      <c r="E67" s="31"/>
      <c r="F67" s="31"/>
      <c r="G67" s="31"/>
      <c r="H67" s="33"/>
      <c r="I67" s="31"/>
      <c r="J67" s="31"/>
      <c r="K67" s="31"/>
      <c r="L67" s="31"/>
    </row>
    <row r="68" spans="1:12" x14ac:dyDescent="0.25">
      <c r="A68" s="40"/>
      <c r="B68" s="43"/>
      <c r="C68" s="43"/>
      <c r="D68" s="61" t="str">
        <f>$D$5</f>
        <v>SIMPILS True-Up Adjustments    (neg = CR)</v>
      </c>
      <c r="E68" s="60" t="s">
        <v>14</v>
      </c>
      <c r="F68" s="60"/>
      <c r="G68" s="43"/>
      <c r="H68" s="60" t="s">
        <v>15</v>
      </c>
      <c r="I68" s="60"/>
      <c r="J68" s="60"/>
      <c r="K68" s="43"/>
      <c r="L68" s="61" t="s">
        <v>5</v>
      </c>
    </row>
    <row r="69" spans="1:12" ht="26.25" x14ac:dyDescent="0.25">
      <c r="A69" s="40"/>
      <c r="B69" s="44" t="s">
        <v>2</v>
      </c>
      <c r="C69" s="44" t="s">
        <v>3</v>
      </c>
      <c r="D69" s="61"/>
      <c r="E69" s="43" t="s">
        <v>4</v>
      </c>
      <c r="F69" s="43" t="s">
        <v>40</v>
      </c>
      <c r="G69" s="43"/>
      <c r="H69" s="45" t="s">
        <v>6</v>
      </c>
      <c r="I69" s="43" t="s">
        <v>4</v>
      </c>
      <c r="J69" s="43" t="s">
        <v>40</v>
      </c>
      <c r="K69" s="43"/>
      <c r="L69" s="61"/>
    </row>
    <row r="70" spans="1:12" x14ac:dyDescent="0.25">
      <c r="A70" s="40" t="s">
        <v>7</v>
      </c>
      <c r="B70" s="52">
        <f>B63</f>
        <v>1500</v>
      </c>
      <c r="C70" s="31">
        <v>1500</v>
      </c>
      <c r="D70" s="31"/>
      <c r="E70" s="31">
        <f t="shared" ref="E70:E81" si="22">B70-C70+D70</f>
        <v>0</v>
      </c>
      <c r="F70" s="31">
        <f>F63+E70</f>
        <v>0</v>
      </c>
      <c r="G70" s="31"/>
      <c r="H70" s="33">
        <f>H63</f>
        <v>7.2499999999999995E-2</v>
      </c>
      <c r="I70" s="31">
        <f>H70*F63/12</f>
        <v>0</v>
      </c>
      <c r="J70" s="31">
        <f>J63+I70</f>
        <v>0</v>
      </c>
      <c r="K70" s="31"/>
      <c r="L70" s="31">
        <f t="shared" ref="L70:L81" si="23">F70+J70</f>
        <v>0</v>
      </c>
    </row>
    <row r="71" spans="1:12" x14ac:dyDescent="0.25">
      <c r="A71" s="40" t="s">
        <v>8</v>
      </c>
      <c r="B71" s="31">
        <f>B63</f>
        <v>1500</v>
      </c>
      <c r="C71" s="31">
        <f>C70</f>
        <v>1500</v>
      </c>
      <c r="D71" s="31"/>
      <c r="E71" s="31">
        <f t="shared" si="22"/>
        <v>0</v>
      </c>
      <c r="F71" s="31">
        <f>F70+E71</f>
        <v>0</v>
      </c>
      <c r="G71" s="31"/>
      <c r="H71" s="33">
        <f>H70</f>
        <v>7.2499999999999995E-2</v>
      </c>
      <c r="I71" s="31">
        <f>H71*F70/12</f>
        <v>0</v>
      </c>
      <c r="J71" s="31">
        <f>I71+J70</f>
        <v>0</v>
      </c>
      <c r="K71" s="31"/>
      <c r="L71" s="31">
        <f t="shared" si="23"/>
        <v>0</v>
      </c>
    </row>
    <row r="72" spans="1:12" x14ac:dyDescent="0.25">
      <c r="A72" s="40" t="s">
        <v>9</v>
      </c>
      <c r="B72" s="31">
        <f>B63</f>
        <v>1500</v>
      </c>
      <c r="C72" s="31">
        <f>C71</f>
        <v>1500</v>
      </c>
      <c r="D72" s="31"/>
      <c r="E72" s="31">
        <f t="shared" si="22"/>
        <v>0</v>
      </c>
      <c r="F72" s="31">
        <f t="shared" ref="F72:F81" si="24">F71+E72</f>
        <v>0</v>
      </c>
      <c r="G72" s="31"/>
      <c r="H72" s="33">
        <f t="shared" ref="H72:H81" si="25">H71</f>
        <v>7.2499999999999995E-2</v>
      </c>
      <c r="I72" s="31">
        <f>H72*F71/12</f>
        <v>0</v>
      </c>
      <c r="J72" s="31">
        <f>I72+J71</f>
        <v>0</v>
      </c>
      <c r="K72" s="31"/>
      <c r="L72" s="31">
        <f t="shared" si="23"/>
        <v>0</v>
      </c>
    </row>
    <row r="73" spans="1:12" x14ac:dyDescent="0.25">
      <c r="A73" s="40" t="s">
        <v>16</v>
      </c>
      <c r="B73" s="31">
        <f>46689/12</f>
        <v>3890.75</v>
      </c>
      <c r="C73" s="52">
        <f>35086/9</f>
        <v>3898.4444444444443</v>
      </c>
      <c r="D73" s="31"/>
      <c r="E73" s="31">
        <f t="shared" si="22"/>
        <v>-7.6944444444443434</v>
      </c>
      <c r="F73" s="31">
        <f t="shared" si="24"/>
        <v>-7.6944444444443434</v>
      </c>
      <c r="G73" s="31"/>
      <c r="H73" s="33">
        <f t="shared" si="25"/>
        <v>7.2499999999999995E-2</v>
      </c>
      <c r="I73" s="31">
        <f>H73*F72/12</f>
        <v>0</v>
      </c>
      <c r="J73" s="31">
        <f>I73+J72</f>
        <v>0</v>
      </c>
      <c r="K73" s="31"/>
      <c r="L73" s="31">
        <f t="shared" si="23"/>
        <v>-7.6944444444443434</v>
      </c>
    </row>
    <row r="74" spans="1:12" x14ac:dyDescent="0.25">
      <c r="A74" s="40" t="s">
        <v>17</v>
      </c>
      <c r="B74" s="31">
        <f>B73</f>
        <v>3890.75</v>
      </c>
      <c r="C74" s="52">
        <f>C73</f>
        <v>3898.4444444444443</v>
      </c>
      <c r="D74" s="31"/>
      <c r="E74" s="31">
        <f t="shared" si="22"/>
        <v>-7.6944444444443434</v>
      </c>
      <c r="F74" s="31">
        <f t="shared" si="24"/>
        <v>-15.388888888888687</v>
      </c>
      <c r="G74" s="31"/>
      <c r="H74" s="33">
        <f t="shared" si="25"/>
        <v>7.2499999999999995E-2</v>
      </c>
      <c r="I74" s="31">
        <f t="shared" ref="I74:I81" si="26">H74*F73/12</f>
        <v>-4.64872685185179E-2</v>
      </c>
      <c r="J74" s="31">
        <f t="shared" ref="J74:J81" si="27">I74+J73</f>
        <v>-4.64872685185179E-2</v>
      </c>
      <c r="K74" s="31"/>
      <c r="L74" s="31">
        <f t="shared" si="23"/>
        <v>-15.435376157407205</v>
      </c>
    </row>
    <row r="75" spans="1:12" x14ac:dyDescent="0.25">
      <c r="A75" s="40" t="s">
        <v>18</v>
      </c>
      <c r="B75" s="31">
        <f t="shared" ref="B75:C80" si="28">B74</f>
        <v>3890.75</v>
      </c>
      <c r="C75" s="52">
        <f t="shared" si="28"/>
        <v>3898.4444444444443</v>
      </c>
      <c r="D75" s="31"/>
      <c r="E75" s="31">
        <f t="shared" si="22"/>
        <v>-7.6944444444443434</v>
      </c>
      <c r="F75" s="31">
        <f t="shared" si="24"/>
        <v>-23.08333333333303</v>
      </c>
      <c r="G75" s="31"/>
      <c r="H75" s="33">
        <f t="shared" si="25"/>
        <v>7.2499999999999995E-2</v>
      </c>
      <c r="I75" s="31">
        <f t="shared" si="26"/>
        <v>-9.2974537037035801E-2</v>
      </c>
      <c r="J75" s="31">
        <f t="shared" si="27"/>
        <v>-0.13946180555555371</v>
      </c>
      <c r="K75" s="31"/>
      <c r="L75" s="31">
        <f t="shared" si="23"/>
        <v>-23.222795138888586</v>
      </c>
    </row>
    <row r="76" spans="1:12" x14ac:dyDescent="0.25">
      <c r="A76" s="40" t="s">
        <v>19</v>
      </c>
      <c r="B76" s="31">
        <f t="shared" si="28"/>
        <v>3890.75</v>
      </c>
      <c r="C76" s="52">
        <f t="shared" si="28"/>
        <v>3898.4444444444443</v>
      </c>
      <c r="D76" s="52">
        <v>0</v>
      </c>
      <c r="E76" s="31">
        <f t="shared" si="22"/>
        <v>-7.6944444444443434</v>
      </c>
      <c r="F76" s="31">
        <f t="shared" si="24"/>
        <v>-30.777777777777374</v>
      </c>
      <c r="G76" s="31"/>
      <c r="H76" s="33">
        <f t="shared" si="25"/>
        <v>7.2499999999999995E-2</v>
      </c>
      <c r="I76" s="31">
        <f t="shared" si="26"/>
        <v>-0.13946180555555371</v>
      </c>
      <c r="J76" s="31">
        <f t="shared" si="27"/>
        <v>-0.27892361111110742</v>
      </c>
      <c r="K76" s="31"/>
      <c r="L76" s="31">
        <f t="shared" si="23"/>
        <v>-31.056701388888481</v>
      </c>
    </row>
    <row r="77" spans="1:12" x14ac:dyDescent="0.25">
      <c r="A77" s="40" t="s">
        <v>20</v>
      </c>
      <c r="B77" s="31">
        <f t="shared" si="28"/>
        <v>3890.75</v>
      </c>
      <c r="C77" s="52">
        <f t="shared" si="28"/>
        <v>3898.4444444444443</v>
      </c>
      <c r="D77" s="31"/>
      <c r="E77" s="31">
        <f t="shared" si="22"/>
        <v>-7.6944444444443434</v>
      </c>
      <c r="F77" s="31">
        <f t="shared" si="24"/>
        <v>-38.472222222221717</v>
      </c>
      <c r="G77" s="31"/>
      <c r="H77" s="33">
        <f t="shared" si="25"/>
        <v>7.2499999999999995E-2</v>
      </c>
      <c r="I77" s="31">
        <f t="shared" si="26"/>
        <v>-0.1859490740740716</v>
      </c>
      <c r="J77" s="31">
        <f t="shared" si="27"/>
        <v>-0.46487268518517899</v>
      </c>
      <c r="K77" s="31"/>
      <c r="L77" s="31">
        <f t="shared" si="23"/>
        <v>-38.937094907406895</v>
      </c>
    </row>
    <row r="78" spans="1:12" x14ac:dyDescent="0.25">
      <c r="A78" s="40" t="s">
        <v>21</v>
      </c>
      <c r="B78" s="31">
        <f t="shared" si="28"/>
        <v>3890.75</v>
      </c>
      <c r="C78" s="52">
        <f t="shared" si="28"/>
        <v>3898.4444444444443</v>
      </c>
      <c r="D78" s="31"/>
      <c r="E78" s="31">
        <f t="shared" si="22"/>
        <v>-7.6944444444443434</v>
      </c>
      <c r="F78" s="31">
        <f t="shared" si="24"/>
        <v>-46.16666666666606</v>
      </c>
      <c r="G78" s="31"/>
      <c r="H78" s="33">
        <f t="shared" si="25"/>
        <v>7.2499999999999995E-2</v>
      </c>
      <c r="I78" s="31">
        <f t="shared" si="26"/>
        <v>-0.23243634259258952</v>
      </c>
      <c r="J78" s="31">
        <f t="shared" si="27"/>
        <v>-0.69730902777776849</v>
      </c>
      <c r="K78" s="31"/>
      <c r="L78" s="31">
        <f t="shared" si="23"/>
        <v>-46.86397569444383</v>
      </c>
    </row>
    <row r="79" spans="1:12" x14ac:dyDescent="0.25">
      <c r="A79" s="40" t="s">
        <v>10</v>
      </c>
      <c r="B79" s="52">
        <f t="shared" si="28"/>
        <v>3890.75</v>
      </c>
      <c r="C79" s="52">
        <f t="shared" si="28"/>
        <v>3898.4444444444443</v>
      </c>
      <c r="D79" s="31"/>
      <c r="E79" s="31">
        <f t="shared" si="22"/>
        <v>-7.6944444444443434</v>
      </c>
      <c r="F79" s="31">
        <f t="shared" si="24"/>
        <v>-53.861111111110404</v>
      </c>
      <c r="G79" s="31"/>
      <c r="H79" s="33">
        <f t="shared" si="25"/>
        <v>7.2499999999999995E-2</v>
      </c>
      <c r="I79" s="31">
        <f t="shared" si="26"/>
        <v>-0.27892361111110742</v>
      </c>
      <c r="J79" s="31">
        <f t="shared" si="27"/>
        <v>-0.9762326388888759</v>
      </c>
      <c r="K79" s="31"/>
      <c r="L79" s="31">
        <f t="shared" si="23"/>
        <v>-54.837343749999278</v>
      </c>
    </row>
    <row r="80" spans="1:12" x14ac:dyDescent="0.25">
      <c r="A80" s="40" t="s">
        <v>11</v>
      </c>
      <c r="B80" s="52">
        <f t="shared" si="28"/>
        <v>3890.75</v>
      </c>
      <c r="C80" s="52">
        <f t="shared" si="28"/>
        <v>3898.4444444444443</v>
      </c>
      <c r="D80" s="31"/>
      <c r="E80" s="31">
        <f t="shared" si="22"/>
        <v>-7.6944444444443434</v>
      </c>
      <c r="F80" s="31">
        <f t="shared" si="24"/>
        <v>-61.555555555554747</v>
      </c>
      <c r="G80" s="31"/>
      <c r="H80" s="33">
        <f t="shared" si="25"/>
        <v>7.2499999999999995E-2</v>
      </c>
      <c r="I80" s="31">
        <f t="shared" si="26"/>
        <v>-0.32541087962962534</v>
      </c>
      <c r="J80" s="31">
        <f t="shared" si="27"/>
        <v>-1.3016435185185014</v>
      </c>
      <c r="K80" s="31"/>
      <c r="L80" s="31">
        <f t="shared" si="23"/>
        <v>-62.85719907407325</v>
      </c>
    </row>
    <row r="81" spans="1:17" x14ac:dyDescent="0.25">
      <c r="A81" s="40" t="s">
        <v>12</v>
      </c>
      <c r="B81" s="54">
        <f>B80</f>
        <v>3890.75</v>
      </c>
      <c r="C81" s="54">
        <f t="shared" ref="C81" si="29">C80</f>
        <v>3898.4444444444443</v>
      </c>
      <c r="D81" s="32"/>
      <c r="E81" s="32">
        <f t="shared" si="22"/>
        <v>-7.6944444444443434</v>
      </c>
      <c r="F81" s="32">
        <f t="shared" si="24"/>
        <v>-69.249999999999091</v>
      </c>
      <c r="G81" s="32"/>
      <c r="H81" s="46">
        <f t="shared" si="25"/>
        <v>7.2499999999999995E-2</v>
      </c>
      <c r="I81" s="32">
        <f t="shared" si="26"/>
        <v>-0.3718981481481432</v>
      </c>
      <c r="J81" s="32">
        <f t="shared" si="27"/>
        <v>-1.6735416666666445</v>
      </c>
      <c r="K81" s="32"/>
      <c r="L81" s="32">
        <f t="shared" si="23"/>
        <v>-70.923541666665741</v>
      </c>
    </row>
    <row r="82" spans="1:17" x14ac:dyDescent="0.25">
      <c r="A82" s="40" t="s">
        <v>13</v>
      </c>
      <c r="B82" s="52">
        <f>SUM(B70:B81)</f>
        <v>39516.75</v>
      </c>
      <c r="C82" s="31">
        <f>SUM(C70:C81)</f>
        <v>39586.000000000007</v>
      </c>
      <c r="D82" s="31">
        <f>SUM(D70:D81)</f>
        <v>0</v>
      </c>
      <c r="E82" s="31">
        <f>SUM(E70:E81)</f>
        <v>-69.249999999999091</v>
      </c>
      <c r="F82" s="31"/>
      <c r="G82" s="31"/>
      <c r="H82" s="33"/>
      <c r="I82" s="31">
        <f>SUM(I70:I81)</f>
        <v>-1.6735416666666445</v>
      </c>
      <c r="J82" s="31"/>
      <c r="K82" s="31"/>
      <c r="L82" s="31"/>
      <c r="N82" s="7">
        <f>B82</f>
        <v>39516.75</v>
      </c>
      <c r="O82" s="7">
        <f>C82</f>
        <v>39586.000000000007</v>
      </c>
      <c r="P82" s="7">
        <f>D82</f>
        <v>0</v>
      </c>
      <c r="Q82" s="7">
        <f>I82</f>
        <v>-1.6735416666666445</v>
      </c>
    </row>
    <row r="83" spans="1:17" x14ac:dyDescent="0.25">
      <c r="A83" s="40"/>
      <c r="B83" s="31"/>
      <c r="C83" s="31"/>
      <c r="D83" s="31"/>
      <c r="E83" s="31"/>
      <c r="F83" s="31"/>
      <c r="G83" s="31"/>
      <c r="H83" s="33"/>
      <c r="I83" s="31"/>
      <c r="J83" s="31"/>
      <c r="K83" s="31"/>
      <c r="L83" s="31"/>
    </row>
    <row r="84" spans="1:17" x14ac:dyDescent="0.25">
      <c r="A84" s="40"/>
      <c r="B84" s="31"/>
      <c r="C84" s="31"/>
      <c r="D84" s="31"/>
      <c r="E84" s="31"/>
      <c r="F84" s="31"/>
      <c r="G84" s="31"/>
      <c r="H84" s="33"/>
      <c r="I84" s="31"/>
      <c r="J84" s="31"/>
      <c r="K84" s="31"/>
      <c r="L84" s="31"/>
    </row>
    <row r="85" spans="1:17" ht="18" x14ac:dyDescent="0.25">
      <c r="A85" s="41" t="s">
        <v>0</v>
      </c>
      <c r="B85" s="47">
        <v>2006</v>
      </c>
      <c r="C85" s="31"/>
      <c r="D85" s="31"/>
      <c r="E85" s="31"/>
      <c r="F85" s="31"/>
      <c r="G85" s="31"/>
      <c r="H85" s="33"/>
      <c r="I85" s="31"/>
      <c r="J85" s="31"/>
      <c r="K85" s="31"/>
      <c r="L85" s="31"/>
    </row>
    <row r="86" spans="1:17" x14ac:dyDescent="0.25">
      <c r="A86" s="40"/>
      <c r="B86" s="43"/>
      <c r="C86" s="43"/>
      <c r="D86" s="61" t="str">
        <f>$D$5</f>
        <v>SIMPILS True-Up Adjustments    (neg = CR)</v>
      </c>
      <c r="E86" s="60" t="s">
        <v>14</v>
      </c>
      <c r="F86" s="60"/>
      <c r="G86" s="43"/>
      <c r="H86" s="60" t="s">
        <v>15</v>
      </c>
      <c r="I86" s="60"/>
      <c r="J86" s="60"/>
      <c r="K86" s="43"/>
      <c r="L86" s="61" t="s">
        <v>5</v>
      </c>
    </row>
    <row r="87" spans="1:17" ht="26.25" x14ac:dyDescent="0.25">
      <c r="A87" s="40"/>
      <c r="B87" s="44" t="s">
        <v>2</v>
      </c>
      <c r="C87" s="44" t="s">
        <v>3</v>
      </c>
      <c r="D87" s="61"/>
      <c r="E87" s="43" t="s">
        <v>4</v>
      </c>
      <c r="F87" s="43" t="s">
        <v>40</v>
      </c>
      <c r="G87" s="43"/>
      <c r="H87" s="45" t="s">
        <v>6</v>
      </c>
      <c r="I87" s="43" t="s">
        <v>4</v>
      </c>
      <c r="J87" s="43" t="s">
        <v>40</v>
      </c>
      <c r="K87" s="43"/>
      <c r="L87" s="61"/>
    </row>
    <row r="88" spans="1:17" x14ac:dyDescent="0.25">
      <c r="A88" s="40" t="s">
        <v>7</v>
      </c>
      <c r="B88" s="52">
        <f>B81</f>
        <v>3890.75</v>
      </c>
      <c r="C88" s="52">
        <f>15603/4</f>
        <v>3900.75</v>
      </c>
      <c r="D88" s="52"/>
      <c r="E88" s="31">
        <f t="shared" ref="E88:E99" si="30">B88-C88+D88</f>
        <v>-10</v>
      </c>
      <c r="F88" s="31">
        <f>F81+E88</f>
        <v>-79.249999999999091</v>
      </c>
      <c r="G88" s="31"/>
      <c r="H88" s="33">
        <f>H81</f>
        <v>7.2499999999999995E-2</v>
      </c>
      <c r="I88" s="31">
        <f>H88*F81/12</f>
        <v>-0.41838541666666113</v>
      </c>
      <c r="J88" s="31">
        <f>J81+I88</f>
        <v>-2.0919270833333057</v>
      </c>
      <c r="K88" s="31"/>
      <c r="L88" s="31">
        <f t="shared" ref="L88:L99" si="31">F88+J88</f>
        <v>-81.341927083332394</v>
      </c>
    </row>
    <row r="89" spans="1:17" x14ac:dyDescent="0.25">
      <c r="A89" s="40" t="s">
        <v>8</v>
      </c>
      <c r="B89" s="52">
        <f t="shared" ref="B89:C91" si="32">B88</f>
        <v>3890.75</v>
      </c>
      <c r="C89" s="52">
        <f t="shared" si="32"/>
        <v>3900.75</v>
      </c>
      <c r="D89" s="52"/>
      <c r="E89" s="31">
        <f t="shared" si="30"/>
        <v>-10</v>
      </c>
      <c r="F89" s="31">
        <f>F88+E89</f>
        <v>-89.249999999999091</v>
      </c>
      <c r="G89" s="31"/>
      <c r="H89" s="33">
        <f>H88</f>
        <v>7.2499999999999995E-2</v>
      </c>
      <c r="I89" s="31">
        <f>H89*F88/12</f>
        <v>-0.4788020833333278</v>
      </c>
      <c r="J89" s="31">
        <f>I89+J88</f>
        <v>-2.5707291666666334</v>
      </c>
      <c r="K89" s="31"/>
      <c r="L89" s="31">
        <f t="shared" si="31"/>
        <v>-91.820729166665728</v>
      </c>
    </row>
    <row r="90" spans="1:17" x14ac:dyDescent="0.25">
      <c r="A90" s="40" t="s">
        <v>9</v>
      </c>
      <c r="B90" s="52">
        <f t="shared" si="32"/>
        <v>3890.75</v>
      </c>
      <c r="C90" s="52">
        <f t="shared" si="32"/>
        <v>3900.75</v>
      </c>
      <c r="D90" s="52"/>
      <c r="E90" s="31">
        <f t="shared" si="30"/>
        <v>-10</v>
      </c>
      <c r="F90" s="31">
        <f t="shared" ref="F90:F99" si="33">F89+E90</f>
        <v>-99.249999999999091</v>
      </c>
      <c r="G90" s="31"/>
      <c r="H90" s="33">
        <f t="shared" ref="H90:H99" si="34">H89</f>
        <v>7.2499999999999995E-2</v>
      </c>
      <c r="I90" s="31">
        <f>H90*F89/12</f>
        <v>-0.53921874999999442</v>
      </c>
      <c r="J90" s="31">
        <f>I90+J89</f>
        <v>-3.109947916666628</v>
      </c>
      <c r="K90" s="31"/>
      <c r="L90" s="31">
        <f t="shared" si="31"/>
        <v>-102.35994791666572</v>
      </c>
    </row>
    <row r="91" spans="1:17" x14ac:dyDescent="0.25">
      <c r="A91" s="40" t="s">
        <v>16</v>
      </c>
      <c r="B91" s="52">
        <f t="shared" si="32"/>
        <v>3890.75</v>
      </c>
      <c r="C91" s="52">
        <f t="shared" si="32"/>
        <v>3900.75</v>
      </c>
      <c r="D91" s="52"/>
      <c r="E91" s="31">
        <f t="shared" si="30"/>
        <v>-10</v>
      </c>
      <c r="F91" s="31">
        <f t="shared" si="33"/>
        <v>-109.24999999999909</v>
      </c>
      <c r="G91" s="31"/>
      <c r="H91" s="33">
        <f>H90</f>
        <v>7.2499999999999995E-2</v>
      </c>
      <c r="I91" s="31">
        <f>H91*F90/12</f>
        <v>-0.5996354166666612</v>
      </c>
      <c r="J91" s="31">
        <f>I91+J90</f>
        <v>-3.7095833333332893</v>
      </c>
      <c r="K91" s="31"/>
      <c r="L91" s="31">
        <f t="shared" si="31"/>
        <v>-112.95958333333238</v>
      </c>
    </row>
    <row r="92" spans="1:17" x14ac:dyDescent="0.25">
      <c r="A92" s="40" t="s">
        <v>17</v>
      </c>
      <c r="B92" s="52"/>
      <c r="C92" s="52">
        <v>0</v>
      </c>
      <c r="D92" s="52"/>
      <c r="E92" s="31">
        <f t="shared" si="30"/>
        <v>0</v>
      </c>
      <c r="F92" s="31">
        <f t="shared" si="33"/>
        <v>-109.24999999999909</v>
      </c>
      <c r="G92" s="31"/>
      <c r="H92" s="33">
        <v>4.1399999999999999E-2</v>
      </c>
      <c r="I92" s="31">
        <f t="shared" ref="I92:I99" si="35">H92*F91/12</f>
        <v>-0.37691249999999688</v>
      </c>
      <c r="J92" s="31">
        <f t="shared" ref="J92:J99" si="36">I92+J91</f>
        <v>-4.0864958333332861</v>
      </c>
      <c r="K92" s="31"/>
      <c r="L92" s="31">
        <f t="shared" si="31"/>
        <v>-113.33649583333238</v>
      </c>
    </row>
    <row r="93" spans="1:17" x14ac:dyDescent="0.25">
      <c r="A93" s="40" t="s">
        <v>18</v>
      </c>
      <c r="B93" s="52"/>
      <c r="C93" s="52"/>
      <c r="D93" s="52"/>
      <c r="E93" s="31">
        <f t="shared" si="30"/>
        <v>0</v>
      </c>
      <c r="F93" s="31">
        <f t="shared" si="33"/>
        <v>-109.24999999999909</v>
      </c>
      <c r="G93" s="31"/>
      <c r="H93" s="33">
        <f t="shared" si="34"/>
        <v>4.1399999999999999E-2</v>
      </c>
      <c r="I93" s="31">
        <f t="shared" si="35"/>
        <v>-0.37691249999999688</v>
      </c>
      <c r="J93" s="31">
        <f t="shared" si="36"/>
        <v>-4.463408333333283</v>
      </c>
      <c r="K93" s="31"/>
      <c r="L93" s="31">
        <f t="shared" si="31"/>
        <v>-113.71340833333237</v>
      </c>
    </row>
    <row r="94" spans="1:17" x14ac:dyDescent="0.25">
      <c r="A94" s="40" t="s">
        <v>19</v>
      </c>
      <c r="B94" s="52"/>
      <c r="C94" s="52"/>
      <c r="D94" s="52">
        <v>0</v>
      </c>
      <c r="E94" s="31">
        <f t="shared" si="30"/>
        <v>0</v>
      </c>
      <c r="F94" s="31">
        <f t="shared" si="33"/>
        <v>-109.24999999999909</v>
      </c>
      <c r="G94" s="31"/>
      <c r="H94" s="33">
        <v>4.5900000000000003E-2</v>
      </c>
      <c r="I94" s="31">
        <f t="shared" si="35"/>
        <v>-0.4178812499999966</v>
      </c>
      <c r="J94" s="31">
        <f t="shared" si="36"/>
        <v>-4.8812895833332792</v>
      </c>
      <c r="K94" s="31"/>
      <c r="L94" s="31">
        <f t="shared" si="31"/>
        <v>-114.13128958333238</v>
      </c>
    </row>
    <row r="95" spans="1:17" x14ac:dyDescent="0.25">
      <c r="A95" s="40" t="s">
        <v>20</v>
      </c>
      <c r="B95" s="52"/>
      <c r="C95" s="52"/>
      <c r="D95" s="52"/>
      <c r="E95" s="31">
        <f t="shared" si="30"/>
        <v>0</v>
      </c>
      <c r="F95" s="31">
        <f t="shared" si="33"/>
        <v>-109.24999999999909</v>
      </c>
      <c r="G95" s="31"/>
      <c r="H95" s="33">
        <f t="shared" si="34"/>
        <v>4.5900000000000003E-2</v>
      </c>
      <c r="I95" s="31">
        <f t="shared" si="35"/>
        <v>-0.4178812499999966</v>
      </c>
      <c r="J95" s="31">
        <f t="shared" si="36"/>
        <v>-5.2991708333332754</v>
      </c>
      <c r="K95" s="31"/>
      <c r="L95" s="31">
        <f t="shared" si="31"/>
        <v>-114.54917083333237</v>
      </c>
    </row>
    <row r="96" spans="1:17" x14ac:dyDescent="0.25">
      <c r="A96" s="40" t="s">
        <v>21</v>
      </c>
      <c r="B96" s="52"/>
      <c r="C96" s="52"/>
      <c r="D96" s="52"/>
      <c r="E96" s="31">
        <f t="shared" si="30"/>
        <v>0</v>
      </c>
      <c r="F96" s="31">
        <f t="shared" si="33"/>
        <v>-109.24999999999909</v>
      </c>
      <c r="G96" s="31"/>
      <c r="H96" s="33">
        <f t="shared" si="34"/>
        <v>4.5900000000000003E-2</v>
      </c>
      <c r="I96" s="31">
        <f t="shared" si="35"/>
        <v>-0.4178812499999966</v>
      </c>
      <c r="J96" s="31">
        <f t="shared" si="36"/>
        <v>-5.7170520833332716</v>
      </c>
      <c r="K96" s="31"/>
      <c r="L96" s="31">
        <f t="shared" si="31"/>
        <v>-114.96705208333236</v>
      </c>
    </row>
    <row r="97" spans="1:17" x14ac:dyDescent="0.25">
      <c r="A97" s="40" t="s">
        <v>10</v>
      </c>
      <c r="B97" s="52"/>
      <c r="C97" s="52"/>
      <c r="D97" s="52"/>
      <c r="E97" s="31">
        <f t="shared" si="30"/>
        <v>0</v>
      </c>
      <c r="F97" s="31">
        <f t="shared" si="33"/>
        <v>-109.24999999999909</v>
      </c>
      <c r="G97" s="31"/>
      <c r="H97" s="33">
        <f t="shared" si="34"/>
        <v>4.5900000000000003E-2</v>
      </c>
      <c r="I97" s="31">
        <f t="shared" si="35"/>
        <v>-0.4178812499999966</v>
      </c>
      <c r="J97" s="31">
        <f t="shared" si="36"/>
        <v>-6.1349333333332678</v>
      </c>
      <c r="K97" s="31"/>
      <c r="L97" s="31">
        <f t="shared" si="31"/>
        <v>-115.38493333333236</v>
      </c>
    </row>
    <row r="98" spans="1:17" x14ac:dyDescent="0.25">
      <c r="A98" s="40" t="s">
        <v>11</v>
      </c>
      <c r="B98" s="52"/>
      <c r="C98" s="52"/>
      <c r="D98" s="52"/>
      <c r="E98" s="31">
        <f t="shared" si="30"/>
        <v>0</v>
      </c>
      <c r="F98" s="31">
        <f t="shared" si="33"/>
        <v>-109.24999999999909</v>
      </c>
      <c r="G98" s="31"/>
      <c r="H98" s="33">
        <f t="shared" si="34"/>
        <v>4.5900000000000003E-2</v>
      </c>
      <c r="I98" s="31">
        <f t="shared" si="35"/>
        <v>-0.4178812499999966</v>
      </c>
      <c r="J98" s="31">
        <f t="shared" si="36"/>
        <v>-6.5528145833332641</v>
      </c>
      <c r="K98" s="31"/>
      <c r="L98" s="31">
        <f t="shared" si="31"/>
        <v>-115.80281458333235</v>
      </c>
    </row>
    <row r="99" spans="1:17" x14ac:dyDescent="0.25">
      <c r="A99" s="40" t="s">
        <v>12</v>
      </c>
      <c r="B99" s="54"/>
      <c r="C99" s="54"/>
      <c r="D99" s="54"/>
      <c r="E99" s="32">
        <f t="shared" si="30"/>
        <v>0</v>
      </c>
      <c r="F99" s="32">
        <f t="shared" si="33"/>
        <v>-109.24999999999909</v>
      </c>
      <c r="G99" s="32"/>
      <c r="H99" s="46">
        <f t="shared" si="34"/>
        <v>4.5900000000000003E-2</v>
      </c>
      <c r="I99" s="32">
        <f t="shared" si="35"/>
        <v>-0.4178812499999966</v>
      </c>
      <c r="J99" s="32">
        <f t="shared" si="36"/>
        <v>-6.9706958333332603</v>
      </c>
      <c r="K99" s="32"/>
      <c r="L99" s="32">
        <f t="shared" si="31"/>
        <v>-116.22069583333236</v>
      </c>
    </row>
    <row r="100" spans="1:17" x14ac:dyDescent="0.25">
      <c r="A100" s="40" t="s">
        <v>13</v>
      </c>
      <c r="B100" s="52">
        <f>SUM(B88:B99)</f>
        <v>15563</v>
      </c>
      <c r="C100" s="52">
        <f>SUM(C88:C99)</f>
        <v>15603</v>
      </c>
      <c r="D100" s="52">
        <f>SUM(D88:D99)</f>
        <v>0</v>
      </c>
      <c r="E100" s="31">
        <f>SUM(E88:E99)</f>
        <v>-40</v>
      </c>
      <c r="F100" s="31"/>
      <c r="G100" s="31"/>
      <c r="H100" s="33"/>
      <c r="I100" s="31">
        <f>SUM(I88:I99)</f>
        <v>-5.2971541666666164</v>
      </c>
      <c r="J100" s="31"/>
      <c r="K100" s="31"/>
      <c r="L100" s="31"/>
      <c r="N100" s="7">
        <f>B100</f>
        <v>15563</v>
      </c>
      <c r="O100" s="7">
        <f>C100</f>
        <v>15603</v>
      </c>
      <c r="P100" s="7">
        <f>D100</f>
        <v>0</v>
      </c>
      <c r="Q100" s="7">
        <f>I100</f>
        <v>-5.2971541666666164</v>
      </c>
    </row>
    <row r="101" spans="1:17" ht="30" customHeight="1" x14ac:dyDescent="0.25">
      <c r="A101" s="49"/>
      <c r="B101" s="31"/>
      <c r="C101" s="31"/>
      <c r="D101" s="31"/>
      <c r="E101" s="31"/>
      <c r="F101" s="31"/>
      <c r="G101" s="31"/>
      <c r="H101" s="33"/>
      <c r="I101" s="31"/>
      <c r="J101" s="31"/>
      <c r="K101" s="31"/>
      <c r="L101" s="31"/>
    </row>
    <row r="102" spans="1:17" x14ac:dyDescent="0.25">
      <c r="A102" s="40"/>
      <c r="B102" s="31"/>
      <c r="C102" s="31"/>
      <c r="D102" s="31"/>
      <c r="E102" s="31"/>
      <c r="F102" s="31"/>
      <c r="G102" s="31"/>
      <c r="H102" s="33"/>
      <c r="I102" s="31"/>
      <c r="J102" s="31"/>
      <c r="K102" s="31"/>
      <c r="L102" s="31"/>
    </row>
    <row r="103" spans="1:17" ht="18" x14ac:dyDescent="0.25">
      <c r="A103" s="41" t="s">
        <v>0</v>
      </c>
      <c r="B103" s="47">
        <v>2007</v>
      </c>
      <c r="C103" s="31"/>
      <c r="D103" s="31"/>
      <c r="E103" s="31"/>
      <c r="F103" s="31"/>
      <c r="G103" s="31"/>
      <c r="H103" s="33"/>
      <c r="I103" s="31"/>
      <c r="J103" s="31"/>
      <c r="K103" s="31"/>
      <c r="L103" s="31"/>
    </row>
    <row r="104" spans="1:17" x14ac:dyDescent="0.25">
      <c r="A104" s="40"/>
      <c r="B104" s="43"/>
      <c r="C104" s="43"/>
      <c r="D104" s="61" t="str">
        <f>$D$5</f>
        <v>SIMPILS True-Up Adjustments    (neg = CR)</v>
      </c>
      <c r="E104" s="60" t="s">
        <v>14</v>
      </c>
      <c r="F104" s="60"/>
      <c r="G104" s="43"/>
      <c r="H104" s="60" t="s">
        <v>15</v>
      </c>
      <c r="I104" s="60"/>
      <c r="J104" s="60"/>
      <c r="K104" s="43"/>
      <c r="L104" s="61" t="s">
        <v>5</v>
      </c>
    </row>
    <row r="105" spans="1:17" ht="26.25" x14ac:dyDescent="0.25">
      <c r="A105" s="40"/>
      <c r="B105" s="44" t="s">
        <v>2</v>
      </c>
      <c r="C105" s="44" t="s">
        <v>3</v>
      </c>
      <c r="D105" s="61"/>
      <c r="E105" s="43" t="s">
        <v>4</v>
      </c>
      <c r="F105" s="43" t="s">
        <v>40</v>
      </c>
      <c r="G105" s="43"/>
      <c r="H105" s="45" t="s">
        <v>6</v>
      </c>
      <c r="I105" s="43" t="s">
        <v>4</v>
      </c>
      <c r="J105" s="43" t="s">
        <v>40</v>
      </c>
      <c r="K105" s="43"/>
      <c r="L105" s="61"/>
    </row>
    <row r="106" spans="1:17" x14ac:dyDescent="0.25">
      <c r="A106" s="40" t="s">
        <v>7</v>
      </c>
      <c r="B106" s="31"/>
      <c r="C106" s="31"/>
      <c r="D106" s="31"/>
      <c r="E106" s="31">
        <f t="shared" ref="E106:E117" si="37">B106-C106+D106</f>
        <v>0</v>
      </c>
      <c r="F106" s="31">
        <f>F99+E106</f>
        <v>-109.24999999999909</v>
      </c>
      <c r="G106" s="31"/>
      <c r="H106" s="33">
        <f>H99</f>
        <v>4.5900000000000003E-2</v>
      </c>
      <c r="I106" s="31">
        <f>H106*F99/12</f>
        <v>-0.4178812499999966</v>
      </c>
      <c r="J106" s="31">
        <f>J99+I106</f>
        <v>-7.3885770833332565</v>
      </c>
      <c r="K106" s="31"/>
      <c r="L106" s="31">
        <f t="shared" ref="L106:L117" si="38">F106+J106</f>
        <v>-116.63857708333235</v>
      </c>
    </row>
    <row r="107" spans="1:17" x14ac:dyDescent="0.25">
      <c r="A107" s="40" t="s">
        <v>8</v>
      </c>
      <c r="B107" s="31"/>
      <c r="C107" s="31"/>
      <c r="D107" s="31"/>
      <c r="E107" s="31">
        <f t="shared" si="37"/>
        <v>0</v>
      </c>
      <c r="F107" s="31">
        <f>F106+E107</f>
        <v>-109.24999999999909</v>
      </c>
      <c r="G107" s="31"/>
      <c r="H107" s="33">
        <f>H106</f>
        <v>4.5900000000000003E-2</v>
      </c>
      <c r="I107" s="31">
        <f>H107*F106/12</f>
        <v>-0.4178812499999966</v>
      </c>
      <c r="J107" s="31">
        <f>I107+J106</f>
        <v>-7.8064583333332527</v>
      </c>
      <c r="K107" s="31"/>
      <c r="L107" s="31">
        <f t="shared" si="38"/>
        <v>-117.05645833333234</v>
      </c>
    </row>
    <row r="108" spans="1:17" x14ac:dyDescent="0.25">
      <c r="A108" s="40" t="s">
        <v>9</v>
      </c>
      <c r="B108" s="31"/>
      <c r="C108" s="31"/>
      <c r="D108" s="31"/>
      <c r="E108" s="31">
        <f t="shared" si="37"/>
        <v>0</v>
      </c>
      <c r="F108" s="31">
        <f t="shared" ref="F108:F117" si="39">F107+E108</f>
        <v>-109.24999999999909</v>
      </c>
      <c r="G108" s="31"/>
      <c r="H108" s="33">
        <f t="shared" ref="H108:H117" si="40">H107</f>
        <v>4.5900000000000003E-2</v>
      </c>
      <c r="I108" s="31">
        <f>H108*F107/12</f>
        <v>-0.4178812499999966</v>
      </c>
      <c r="J108" s="31">
        <f>I108+J107</f>
        <v>-8.2243395833332489</v>
      </c>
      <c r="K108" s="31"/>
      <c r="L108" s="31">
        <f t="shared" si="38"/>
        <v>-117.47433958333234</v>
      </c>
    </row>
    <row r="109" spans="1:17" x14ac:dyDescent="0.25">
      <c r="A109" s="40" t="s">
        <v>16</v>
      </c>
      <c r="B109" s="31"/>
      <c r="C109" s="31"/>
      <c r="D109" s="31"/>
      <c r="E109" s="31">
        <f t="shared" si="37"/>
        <v>0</v>
      </c>
      <c r="F109" s="31">
        <f t="shared" si="39"/>
        <v>-109.24999999999909</v>
      </c>
      <c r="G109" s="31"/>
      <c r="H109" s="33">
        <f t="shared" si="40"/>
        <v>4.5900000000000003E-2</v>
      </c>
      <c r="I109" s="31">
        <f>H109*F108/12</f>
        <v>-0.4178812499999966</v>
      </c>
      <c r="J109" s="31">
        <f>I109+J108</f>
        <v>-8.642220833333246</v>
      </c>
      <c r="K109" s="31"/>
      <c r="L109" s="31">
        <f t="shared" si="38"/>
        <v>-117.89222083333233</v>
      </c>
    </row>
    <row r="110" spans="1:17" x14ac:dyDescent="0.25">
      <c r="A110" s="40" t="s">
        <v>17</v>
      </c>
      <c r="B110" s="31"/>
      <c r="C110" s="31"/>
      <c r="D110" s="31"/>
      <c r="E110" s="31">
        <f t="shared" si="37"/>
        <v>0</v>
      </c>
      <c r="F110" s="31">
        <f t="shared" si="39"/>
        <v>-109.24999999999909</v>
      </c>
      <c r="G110" s="31"/>
      <c r="H110" s="33">
        <f t="shared" si="40"/>
        <v>4.5900000000000003E-2</v>
      </c>
      <c r="I110" s="31">
        <f t="shared" ref="I110:I117" si="41">H110*F109/12</f>
        <v>-0.4178812499999966</v>
      </c>
      <c r="J110" s="31">
        <f t="shared" ref="J110:J117" si="42">I110+J109</f>
        <v>-9.0601020833332431</v>
      </c>
      <c r="K110" s="31"/>
      <c r="L110" s="31">
        <f t="shared" si="38"/>
        <v>-118.31010208333234</v>
      </c>
    </row>
    <row r="111" spans="1:17" x14ac:dyDescent="0.25">
      <c r="A111" s="40" t="s">
        <v>18</v>
      </c>
      <c r="B111" s="31"/>
      <c r="C111" s="31"/>
      <c r="D111" s="31"/>
      <c r="E111" s="31">
        <f t="shared" si="37"/>
        <v>0</v>
      </c>
      <c r="F111" s="31">
        <f t="shared" si="39"/>
        <v>-109.24999999999909</v>
      </c>
      <c r="G111" s="31"/>
      <c r="H111" s="33">
        <f t="shared" si="40"/>
        <v>4.5900000000000003E-2</v>
      </c>
      <c r="I111" s="31">
        <f t="shared" si="41"/>
        <v>-0.4178812499999966</v>
      </c>
      <c r="J111" s="31">
        <f t="shared" si="42"/>
        <v>-9.4779833333332402</v>
      </c>
      <c r="K111" s="31"/>
      <c r="L111" s="31">
        <f t="shared" si="38"/>
        <v>-118.72798333333233</v>
      </c>
    </row>
    <row r="112" spans="1:17" x14ac:dyDescent="0.25">
      <c r="A112" s="40" t="s">
        <v>19</v>
      </c>
      <c r="B112" s="31"/>
      <c r="C112" s="31"/>
      <c r="D112" s="31"/>
      <c r="E112" s="31">
        <f t="shared" si="37"/>
        <v>0</v>
      </c>
      <c r="F112" s="31">
        <f t="shared" si="39"/>
        <v>-109.24999999999909</v>
      </c>
      <c r="G112" s="31"/>
      <c r="H112" s="33">
        <f t="shared" si="40"/>
        <v>4.5900000000000003E-2</v>
      </c>
      <c r="I112" s="31">
        <f t="shared" si="41"/>
        <v>-0.4178812499999966</v>
      </c>
      <c r="J112" s="31">
        <f t="shared" si="42"/>
        <v>-9.8958645833332373</v>
      </c>
      <c r="K112" s="31"/>
      <c r="L112" s="31">
        <f t="shared" si="38"/>
        <v>-119.14586458333233</v>
      </c>
    </row>
    <row r="113" spans="1:17" x14ac:dyDescent="0.25">
      <c r="A113" s="40" t="s">
        <v>20</v>
      </c>
      <c r="B113" s="31"/>
      <c r="C113" s="31"/>
      <c r="D113" s="31"/>
      <c r="E113" s="31">
        <f t="shared" si="37"/>
        <v>0</v>
      </c>
      <c r="F113" s="31">
        <f t="shared" si="39"/>
        <v>-109.24999999999909</v>
      </c>
      <c r="G113" s="31"/>
      <c r="H113" s="33">
        <f t="shared" si="40"/>
        <v>4.5900000000000003E-2</v>
      </c>
      <c r="I113" s="31">
        <f t="shared" si="41"/>
        <v>-0.4178812499999966</v>
      </c>
      <c r="J113" s="31">
        <f t="shared" si="42"/>
        <v>-10.313745833333234</v>
      </c>
      <c r="K113" s="31"/>
      <c r="L113" s="31">
        <f t="shared" si="38"/>
        <v>-119.56374583333232</v>
      </c>
    </row>
    <row r="114" spans="1:17" x14ac:dyDescent="0.25">
      <c r="A114" s="40" t="s">
        <v>21</v>
      </c>
      <c r="B114" s="31"/>
      <c r="C114" s="31"/>
      <c r="D114" s="31"/>
      <c r="E114" s="31">
        <f t="shared" si="37"/>
        <v>0</v>
      </c>
      <c r="F114" s="31">
        <f t="shared" si="39"/>
        <v>-109.24999999999909</v>
      </c>
      <c r="G114" s="31"/>
      <c r="H114" s="33">
        <f t="shared" si="40"/>
        <v>4.5900000000000003E-2</v>
      </c>
      <c r="I114" s="31">
        <f t="shared" si="41"/>
        <v>-0.4178812499999966</v>
      </c>
      <c r="J114" s="31">
        <f t="shared" si="42"/>
        <v>-10.731627083333231</v>
      </c>
      <c r="K114" s="31"/>
      <c r="L114" s="31">
        <f t="shared" si="38"/>
        <v>-119.98162708333233</v>
      </c>
    </row>
    <row r="115" spans="1:17" x14ac:dyDescent="0.25">
      <c r="A115" s="40" t="s">
        <v>10</v>
      </c>
      <c r="B115" s="31"/>
      <c r="C115" s="31"/>
      <c r="D115" s="31"/>
      <c r="E115" s="31">
        <f t="shared" si="37"/>
        <v>0</v>
      </c>
      <c r="F115" s="31">
        <f t="shared" si="39"/>
        <v>-109.24999999999909</v>
      </c>
      <c r="G115" s="31"/>
      <c r="H115" s="33">
        <v>5.1400000000000001E-2</v>
      </c>
      <c r="I115" s="31">
        <f t="shared" si="41"/>
        <v>-0.46795416666666273</v>
      </c>
      <c r="J115" s="31">
        <f t="shared" si="42"/>
        <v>-11.199581249999895</v>
      </c>
      <c r="K115" s="31"/>
      <c r="L115" s="31">
        <f t="shared" si="38"/>
        <v>-120.44958124999899</v>
      </c>
    </row>
    <row r="116" spans="1:17" x14ac:dyDescent="0.25">
      <c r="A116" s="40" t="s">
        <v>11</v>
      </c>
      <c r="B116" s="31"/>
      <c r="C116" s="31"/>
      <c r="D116" s="31"/>
      <c r="E116" s="31">
        <f t="shared" si="37"/>
        <v>0</v>
      </c>
      <c r="F116" s="31">
        <f t="shared" si="39"/>
        <v>-109.24999999999909</v>
      </c>
      <c r="G116" s="31"/>
      <c r="H116" s="33">
        <f t="shared" si="40"/>
        <v>5.1400000000000001E-2</v>
      </c>
      <c r="I116" s="31">
        <f t="shared" si="41"/>
        <v>-0.46795416666666273</v>
      </c>
      <c r="J116" s="31">
        <f t="shared" si="42"/>
        <v>-11.667535416666558</v>
      </c>
      <c r="K116" s="31"/>
      <c r="L116" s="31">
        <f t="shared" si="38"/>
        <v>-120.91753541666564</v>
      </c>
    </row>
    <row r="117" spans="1:17" x14ac:dyDescent="0.25">
      <c r="A117" s="40" t="s">
        <v>12</v>
      </c>
      <c r="B117" s="32"/>
      <c r="C117" s="32"/>
      <c r="D117" s="32"/>
      <c r="E117" s="32">
        <f t="shared" si="37"/>
        <v>0</v>
      </c>
      <c r="F117" s="32">
        <f t="shared" si="39"/>
        <v>-109.24999999999909</v>
      </c>
      <c r="G117" s="32"/>
      <c r="H117" s="46">
        <f t="shared" si="40"/>
        <v>5.1400000000000001E-2</v>
      </c>
      <c r="I117" s="32">
        <f t="shared" si="41"/>
        <v>-0.46795416666666273</v>
      </c>
      <c r="J117" s="32">
        <f t="shared" si="42"/>
        <v>-12.135489583333221</v>
      </c>
      <c r="K117" s="32"/>
      <c r="L117" s="32">
        <f t="shared" si="38"/>
        <v>-121.38548958333232</v>
      </c>
    </row>
    <row r="118" spans="1:17" x14ac:dyDescent="0.25">
      <c r="A118" s="40" t="s">
        <v>13</v>
      </c>
      <c r="B118" s="31">
        <f>SUM(B106:B117)</f>
        <v>0</v>
      </c>
      <c r="C118" s="31">
        <f>SUM(C106:C117)</f>
        <v>0</v>
      </c>
      <c r="D118" s="31">
        <f>SUM(D106:D117)</f>
        <v>0</v>
      </c>
      <c r="E118" s="31">
        <f>SUM(E106:E117)</f>
        <v>0</v>
      </c>
      <c r="F118" s="31"/>
      <c r="G118" s="31"/>
      <c r="H118" s="33"/>
      <c r="I118" s="31">
        <f>SUM(I106:I117)</f>
        <v>-5.1647937499999568</v>
      </c>
      <c r="J118" s="31"/>
      <c r="K118" s="31"/>
      <c r="L118" s="31"/>
      <c r="Q118" s="7">
        <f>I118</f>
        <v>-5.1647937499999568</v>
      </c>
    </row>
    <row r="119" spans="1:17" x14ac:dyDescent="0.25">
      <c r="A119" s="40"/>
      <c r="B119" s="31"/>
      <c r="C119" s="31"/>
      <c r="D119" s="31"/>
      <c r="E119" s="31"/>
      <c r="F119" s="31"/>
      <c r="G119" s="31"/>
      <c r="H119" s="33"/>
      <c r="I119" s="31"/>
      <c r="J119" s="31"/>
      <c r="K119" s="31"/>
      <c r="L119" s="31"/>
    </row>
    <row r="120" spans="1:17" x14ac:dyDescent="0.25">
      <c r="A120" s="40"/>
      <c r="B120" s="31"/>
      <c r="C120" s="31"/>
      <c r="D120" s="31"/>
      <c r="E120" s="31"/>
      <c r="F120" s="31"/>
      <c r="G120" s="31"/>
      <c r="H120" s="33"/>
      <c r="I120" s="31"/>
      <c r="J120" s="31"/>
      <c r="K120" s="31"/>
      <c r="L120" s="31"/>
    </row>
    <row r="121" spans="1:17" ht="18" x14ac:dyDescent="0.25">
      <c r="A121" s="41" t="s">
        <v>0</v>
      </c>
      <c r="B121" s="47">
        <v>2008</v>
      </c>
      <c r="C121" s="31"/>
      <c r="D121" s="31"/>
      <c r="E121" s="31"/>
      <c r="F121" s="31"/>
      <c r="G121" s="31"/>
      <c r="H121" s="33"/>
      <c r="I121" s="31"/>
      <c r="J121" s="31"/>
      <c r="K121" s="31"/>
      <c r="L121" s="31"/>
    </row>
    <row r="122" spans="1:17" x14ac:dyDescent="0.25">
      <c r="A122" s="40"/>
      <c r="B122" s="43"/>
      <c r="C122" s="43"/>
      <c r="D122" s="61" t="str">
        <f>$D$5</f>
        <v>SIMPILS True-Up Adjustments    (neg = CR)</v>
      </c>
      <c r="E122" s="60" t="s">
        <v>14</v>
      </c>
      <c r="F122" s="60"/>
      <c r="G122" s="43"/>
      <c r="H122" s="60" t="s">
        <v>15</v>
      </c>
      <c r="I122" s="60"/>
      <c r="J122" s="60"/>
      <c r="K122" s="43"/>
      <c r="L122" s="61" t="s">
        <v>5</v>
      </c>
    </row>
    <row r="123" spans="1:17" ht="26.25" x14ac:dyDescent="0.25">
      <c r="A123" s="40"/>
      <c r="B123" s="44" t="s">
        <v>2</v>
      </c>
      <c r="C123" s="44" t="s">
        <v>3</v>
      </c>
      <c r="D123" s="61"/>
      <c r="E123" s="43" t="s">
        <v>4</v>
      </c>
      <c r="F123" s="43" t="s">
        <v>40</v>
      </c>
      <c r="G123" s="43"/>
      <c r="H123" s="45" t="s">
        <v>6</v>
      </c>
      <c r="I123" s="43" t="s">
        <v>4</v>
      </c>
      <c r="J123" s="43" t="s">
        <v>40</v>
      </c>
      <c r="K123" s="43"/>
      <c r="L123" s="61"/>
    </row>
    <row r="124" spans="1:17" x14ac:dyDescent="0.25">
      <c r="A124" s="40" t="s">
        <v>7</v>
      </c>
      <c r="B124" s="31"/>
      <c r="C124" s="31"/>
      <c r="D124" s="31"/>
      <c r="E124" s="31">
        <f t="shared" ref="E124:E135" si="43">B124-C124+D124</f>
        <v>0</v>
      </c>
      <c r="F124" s="31">
        <f>F117+E124</f>
        <v>-109.24999999999909</v>
      </c>
      <c r="G124" s="31"/>
      <c r="H124" s="33">
        <f>H117</f>
        <v>5.1400000000000001E-2</v>
      </c>
      <c r="I124" s="31">
        <f>H124*F117/12</f>
        <v>-0.46795416666666273</v>
      </c>
      <c r="J124" s="31">
        <f>J117+I124</f>
        <v>-12.603443749999885</v>
      </c>
      <c r="K124" s="31"/>
      <c r="L124" s="31">
        <f t="shared" ref="L124:L135" si="44">F124+J124</f>
        <v>-121.85344374999897</v>
      </c>
    </row>
    <row r="125" spans="1:17" x14ac:dyDescent="0.25">
      <c r="A125" s="40" t="s">
        <v>8</v>
      </c>
      <c r="B125" s="31"/>
      <c r="C125" s="31"/>
      <c r="D125" s="31"/>
      <c r="E125" s="31">
        <f t="shared" si="43"/>
        <v>0</v>
      </c>
      <c r="F125" s="31">
        <f>F124+E125</f>
        <v>-109.24999999999909</v>
      </c>
      <c r="G125" s="31"/>
      <c r="H125" s="33">
        <f>H124</f>
        <v>5.1400000000000001E-2</v>
      </c>
      <c r="I125" s="31">
        <f>H125*F124/12</f>
        <v>-0.46795416666666273</v>
      </c>
      <c r="J125" s="31">
        <f>I125+J124</f>
        <v>-13.071397916666548</v>
      </c>
      <c r="K125" s="31"/>
      <c r="L125" s="31">
        <f t="shared" si="44"/>
        <v>-122.32139791666563</v>
      </c>
    </row>
    <row r="126" spans="1:17" x14ac:dyDescent="0.25">
      <c r="A126" s="40" t="s">
        <v>9</v>
      </c>
      <c r="B126" s="31"/>
      <c r="C126" s="31"/>
      <c r="D126" s="31"/>
      <c r="E126" s="31">
        <f t="shared" si="43"/>
        <v>0</v>
      </c>
      <c r="F126" s="31">
        <f t="shared" ref="F126:F135" si="45">F125+E126</f>
        <v>-109.24999999999909</v>
      </c>
      <c r="G126" s="31"/>
      <c r="H126" s="33">
        <f t="shared" ref="H126:H135" si="46">H125</f>
        <v>5.1400000000000001E-2</v>
      </c>
      <c r="I126" s="31">
        <f>H126*F125/12</f>
        <v>-0.46795416666666273</v>
      </c>
      <c r="J126" s="31">
        <f>I126+J125</f>
        <v>-13.539352083333211</v>
      </c>
      <c r="K126" s="31"/>
      <c r="L126" s="31">
        <f t="shared" si="44"/>
        <v>-122.7893520833323</v>
      </c>
    </row>
    <row r="127" spans="1:17" x14ac:dyDescent="0.25">
      <c r="A127" s="40" t="s">
        <v>16</v>
      </c>
      <c r="B127" s="31"/>
      <c r="C127" s="31"/>
      <c r="D127" s="31"/>
      <c r="E127" s="31">
        <f t="shared" si="43"/>
        <v>0</v>
      </c>
      <c r="F127" s="31">
        <f t="shared" si="45"/>
        <v>-109.24999999999909</v>
      </c>
      <c r="G127" s="31"/>
      <c r="H127" s="33">
        <v>4.0800000000000003E-2</v>
      </c>
      <c r="I127" s="31">
        <f>H127*F126/12</f>
        <v>-0.37144999999999695</v>
      </c>
      <c r="J127" s="31">
        <f>I127+J126</f>
        <v>-13.910802083333209</v>
      </c>
      <c r="K127" s="31"/>
      <c r="L127" s="31">
        <f t="shared" si="44"/>
        <v>-123.1608020833323</v>
      </c>
    </row>
    <row r="128" spans="1:17" x14ac:dyDescent="0.25">
      <c r="A128" s="40" t="s">
        <v>17</v>
      </c>
      <c r="B128" s="31"/>
      <c r="C128" s="31"/>
      <c r="D128" s="31"/>
      <c r="E128" s="31">
        <f t="shared" si="43"/>
        <v>0</v>
      </c>
      <c r="F128" s="31">
        <f t="shared" si="45"/>
        <v>-109.24999999999909</v>
      </c>
      <c r="G128" s="31"/>
      <c r="H128" s="33">
        <f t="shared" si="46"/>
        <v>4.0800000000000003E-2</v>
      </c>
      <c r="I128" s="31">
        <f t="shared" ref="I128:I135" si="47">H128*F127/12</f>
        <v>-0.37144999999999695</v>
      </c>
      <c r="J128" s="31">
        <f t="shared" ref="J128:J135" si="48">I128+J127</f>
        <v>-14.282252083333207</v>
      </c>
      <c r="K128" s="31"/>
      <c r="L128" s="31">
        <f t="shared" si="44"/>
        <v>-123.5322520833323</v>
      </c>
    </row>
    <row r="129" spans="1:17" x14ac:dyDescent="0.25">
      <c r="A129" s="40" t="s">
        <v>18</v>
      </c>
      <c r="B129" s="31"/>
      <c r="C129" s="31"/>
      <c r="D129" s="31"/>
      <c r="E129" s="31">
        <f t="shared" si="43"/>
        <v>0</v>
      </c>
      <c r="F129" s="31">
        <f t="shared" si="45"/>
        <v>-109.24999999999909</v>
      </c>
      <c r="G129" s="31"/>
      <c r="H129" s="33">
        <f t="shared" si="46"/>
        <v>4.0800000000000003E-2</v>
      </c>
      <c r="I129" s="31">
        <f t="shared" si="47"/>
        <v>-0.37144999999999695</v>
      </c>
      <c r="J129" s="31">
        <f t="shared" si="48"/>
        <v>-14.653702083333204</v>
      </c>
      <c r="K129" s="31"/>
      <c r="L129" s="31">
        <f t="shared" si="44"/>
        <v>-123.90370208333229</v>
      </c>
    </row>
    <row r="130" spans="1:17" x14ac:dyDescent="0.25">
      <c r="A130" s="40" t="s">
        <v>19</v>
      </c>
      <c r="B130" s="31"/>
      <c r="C130" s="31"/>
      <c r="D130" s="31"/>
      <c r="E130" s="31">
        <f t="shared" si="43"/>
        <v>0</v>
      </c>
      <c r="F130" s="31">
        <f t="shared" si="45"/>
        <v>-109.24999999999909</v>
      </c>
      <c r="G130" s="31"/>
      <c r="H130" s="33">
        <v>3.3500000000000002E-2</v>
      </c>
      <c r="I130" s="31">
        <f t="shared" si="47"/>
        <v>-0.30498958333333082</v>
      </c>
      <c r="J130" s="31">
        <f t="shared" si="48"/>
        <v>-14.958691666666535</v>
      </c>
      <c r="K130" s="31"/>
      <c r="L130" s="31">
        <f t="shared" si="44"/>
        <v>-124.20869166666563</v>
      </c>
    </row>
    <row r="131" spans="1:17" x14ac:dyDescent="0.25">
      <c r="A131" s="40" t="s">
        <v>20</v>
      </c>
      <c r="B131" s="31"/>
      <c r="C131" s="31"/>
      <c r="D131" s="31"/>
      <c r="E131" s="31">
        <f t="shared" si="43"/>
        <v>0</v>
      </c>
      <c r="F131" s="31">
        <f t="shared" si="45"/>
        <v>-109.24999999999909</v>
      </c>
      <c r="G131" s="31"/>
      <c r="H131" s="33">
        <f t="shared" si="46"/>
        <v>3.3500000000000002E-2</v>
      </c>
      <c r="I131" s="31">
        <f t="shared" si="47"/>
        <v>-0.30498958333333082</v>
      </c>
      <c r="J131" s="31">
        <f t="shared" si="48"/>
        <v>-15.263681249999866</v>
      </c>
      <c r="K131" s="31"/>
      <c r="L131" s="31">
        <f t="shared" si="44"/>
        <v>-124.51368124999895</v>
      </c>
    </row>
    <row r="132" spans="1:17" x14ac:dyDescent="0.25">
      <c r="A132" s="40" t="s">
        <v>21</v>
      </c>
      <c r="B132" s="31"/>
      <c r="C132" s="31"/>
      <c r="D132" s="31"/>
      <c r="E132" s="31">
        <f t="shared" si="43"/>
        <v>0</v>
      </c>
      <c r="F132" s="31">
        <f t="shared" si="45"/>
        <v>-109.24999999999909</v>
      </c>
      <c r="G132" s="31"/>
      <c r="H132" s="33">
        <f t="shared" si="46"/>
        <v>3.3500000000000002E-2</v>
      </c>
      <c r="I132" s="31">
        <f t="shared" si="47"/>
        <v>-0.30498958333333082</v>
      </c>
      <c r="J132" s="31">
        <f t="shared" si="48"/>
        <v>-15.568670833333197</v>
      </c>
      <c r="K132" s="31"/>
      <c r="L132" s="31">
        <f t="shared" si="44"/>
        <v>-124.81867083333229</v>
      </c>
    </row>
    <row r="133" spans="1:17" x14ac:dyDescent="0.25">
      <c r="A133" s="40" t="s">
        <v>10</v>
      </c>
      <c r="B133" s="31"/>
      <c r="C133" s="31"/>
      <c r="D133" s="31"/>
      <c r="E133" s="31">
        <f t="shared" si="43"/>
        <v>0</v>
      </c>
      <c r="F133" s="31">
        <f t="shared" si="45"/>
        <v>-109.24999999999909</v>
      </c>
      <c r="G133" s="31"/>
      <c r="H133" s="33">
        <f>H132</f>
        <v>3.3500000000000002E-2</v>
      </c>
      <c r="I133" s="31">
        <f t="shared" si="47"/>
        <v>-0.30498958333333082</v>
      </c>
      <c r="J133" s="31">
        <f t="shared" si="48"/>
        <v>-15.873660416666528</v>
      </c>
      <c r="K133" s="31"/>
      <c r="L133" s="31">
        <f t="shared" si="44"/>
        <v>-125.12366041666562</v>
      </c>
    </row>
    <row r="134" spans="1:17" x14ac:dyDescent="0.25">
      <c r="A134" s="40" t="s">
        <v>11</v>
      </c>
      <c r="B134" s="31"/>
      <c r="C134" s="31"/>
      <c r="D134" s="31"/>
      <c r="E134" s="31">
        <f t="shared" si="43"/>
        <v>0</v>
      </c>
      <c r="F134" s="31">
        <f t="shared" si="45"/>
        <v>-109.24999999999909</v>
      </c>
      <c r="G134" s="31"/>
      <c r="H134" s="33">
        <f t="shared" si="46"/>
        <v>3.3500000000000002E-2</v>
      </c>
      <c r="I134" s="31">
        <f t="shared" si="47"/>
        <v>-0.30498958333333082</v>
      </c>
      <c r="J134" s="31">
        <f t="shared" si="48"/>
        <v>-16.178649999999859</v>
      </c>
      <c r="K134" s="31"/>
      <c r="L134" s="31">
        <f t="shared" si="44"/>
        <v>-125.42864999999895</v>
      </c>
    </row>
    <row r="135" spans="1:17" x14ac:dyDescent="0.25">
      <c r="A135" s="40" t="s">
        <v>12</v>
      </c>
      <c r="B135" s="32"/>
      <c r="C135" s="32"/>
      <c r="D135" s="32"/>
      <c r="E135" s="32">
        <f t="shared" si="43"/>
        <v>0</v>
      </c>
      <c r="F135" s="32">
        <f t="shared" si="45"/>
        <v>-109.24999999999909</v>
      </c>
      <c r="G135" s="32"/>
      <c r="H135" s="46">
        <f t="shared" si="46"/>
        <v>3.3500000000000002E-2</v>
      </c>
      <c r="I135" s="32">
        <f t="shared" si="47"/>
        <v>-0.30498958333333082</v>
      </c>
      <c r="J135" s="32">
        <f t="shared" si="48"/>
        <v>-16.48363958333319</v>
      </c>
      <c r="K135" s="32"/>
      <c r="L135" s="32">
        <f t="shared" si="44"/>
        <v>-125.73363958333228</v>
      </c>
    </row>
    <row r="136" spans="1:17" x14ac:dyDescent="0.25">
      <c r="A136" s="40" t="s">
        <v>13</v>
      </c>
      <c r="B136" s="31">
        <f>SUM(B124:B135)</f>
        <v>0</v>
      </c>
      <c r="C136" s="31">
        <f>SUM(C124:C135)</f>
        <v>0</v>
      </c>
      <c r="D136" s="31">
        <f>SUM(D124:D135)</f>
        <v>0</v>
      </c>
      <c r="E136" s="31">
        <f>SUM(E124:E135)</f>
        <v>0</v>
      </c>
      <c r="F136" s="31"/>
      <c r="G136" s="31"/>
      <c r="H136" s="33"/>
      <c r="I136" s="31">
        <f>SUM(I124:I135)</f>
        <v>-4.3481499999999649</v>
      </c>
      <c r="J136" s="31"/>
      <c r="K136" s="31"/>
      <c r="L136" s="31"/>
      <c r="Q136" s="7">
        <f>I136</f>
        <v>-4.3481499999999649</v>
      </c>
    </row>
    <row r="137" spans="1:17" x14ac:dyDescent="0.25">
      <c r="A137" s="40"/>
      <c r="B137" s="31"/>
      <c r="C137" s="31"/>
      <c r="D137" s="31"/>
      <c r="E137" s="31"/>
      <c r="F137" s="31"/>
      <c r="G137" s="31"/>
      <c r="H137" s="33"/>
      <c r="I137" s="31"/>
      <c r="J137" s="31"/>
      <c r="K137" s="31"/>
      <c r="L137" s="31"/>
    </row>
    <row r="138" spans="1:17" x14ac:dyDescent="0.25">
      <c r="A138" s="40"/>
      <c r="B138" s="31"/>
      <c r="C138" s="31"/>
      <c r="D138" s="31"/>
      <c r="E138" s="31"/>
      <c r="F138" s="31"/>
      <c r="G138" s="31"/>
      <c r="H138" s="33"/>
      <c r="I138" s="31"/>
      <c r="J138" s="31"/>
      <c r="K138" s="31"/>
      <c r="L138" s="31"/>
    </row>
    <row r="139" spans="1:17" ht="18" x14ac:dyDescent="0.25">
      <c r="A139" s="41" t="s">
        <v>0</v>
      </c>
      <c r="B139" s="47">
        <v>2009</v>
      </c>
      <c r="C139" s="31"/>
      <c r="D139" s="31"/>
      <c r="E139" s="31"/>
      <c r="F139" s="31"/>
      <c r="G139" s="31"/>
      <c r="H139" s="33"/>
      <c r="I139" s="31"/>
      <c r="J139" s="31"/>
      <c r="K139" s="31"/>
      <c r="L139" s="31"/>
    </row>
    <row r="140" spans="1:17" x14ac:dyDescent="0.25">
      <c r="A140" s="40"/>
      <c r="B140" s="43"/>
      <c r="C140" s="43"/>
      <c r="D140" s="61" t="str">
        <f>$D$5</f>
        <v>SIMPILS True-Up Adjustments    (neg = CR)</v>
      </c>
      <c r="E140" s="60" t="s">
        <v>14</v>
      </c>
      <c r="F140" s="60"/>
      <c r="G140" s="43"/>
      <c r="H140" s="60" t="s">
        <v>15</v>
      </c>
      <c r="I140" s="60"/>
      <c r="J140" s="60"/>
      <c r="K140" s="43"/>
      <c r="L140" s="61" t="s">
        <v>5</v>
      </c>
    </row>
    <row r="141" spans="1:17" ht="26.25" x14ac:dyDescent="0.25">
      <c r="A141" s="40"/>
      <c r="B141" s="44" t="s">
        <v>2</v>
      </c>
      <c r="C141" s="44" t="s">
        <v>3</v>
      </c>
      <c r="D141" s="61"/>
      <c r="E141" s="43" t="s">
        <v>4</v>
      </c>
      <c r="F141" s="43" t="s">
        <v>40</v>
      </c>
      <c r="G141" s="43"/>
      <c r="H141" s="45" t="s">
        <v>6</v>
      </c>
      <c r="I141" s="43" t="s">
        <v>4</v>
      </c>
      <c r="J141" s="43" t="s">
        <v>40</v>
      </c>
      <c r="K141" s="43"/>
      <c r="L141" s="61"/>
    </row>
    <row r="142" spans="1:17" x14ac:dyDescent="0.25">
      <c r="A142" s="40" t="s">
        <v>7</v>
      </c>
      <c r="B142" s="31"/>
      <c r="C142" s="31"/>
      <c r="D142" s="31"/>
      <c r="E142" s="31">
        <f t="shared" ref="E142:E153" si="49">B142-C142+D142</f>
        <v>0</v>
      </c>
      <c r="F142" s="31">
        <f>F135+E142</f>
        <v>-109.24999999999909</v>
      </c>
      <c r="G142" s="31"/>
      <c r="H142" s="33">
        <v>2.4500000000000001E-2</v>
      </c>
      <c r="I142" s="31">
        <f>H142*F135/12</f>
        <v>-0.22305208333333149</v>
      </c>
      <c r="J142" s="31">
        <f>J135+I142</f>
        <v>-16.706691666666522</v>
      </c>
      <c r="K142" s="31"/>
      <c r="L142" s="31">
        <f t="shared" ref="L142:L153" si="50">F142+J142</f>
        <v>-125.95669166666562</v>
      </c>
    </row>
    <row r="143" spans="1:17" x14ac:dyDescent="0.25">
      <c r="A143" s="40" t="s">
        <v>8</v>
      </c>
      <c r="B143" s="31"/>
      <c r="C143" s="31"/>
      <c r="D143" s="31"/>
      <c r="E143" s="31">
        <f t="shared" si="49"/>
        <v>0</v>
      </c>
      <c r="F143" s="31">
        <f>F142+E143</f>
        <v>-109.24999999999909</v>
      </c>
      <c r="G143" s="31"/>
      <c r="H143" s="33">
        <f>H142</f>
        <v>2.4500000000000001E-2</v>
      </c>
      <c r="I143" s="31">
        <f>H143*F142/12</f>
        <v>-0.22305208333333149</v>
      </c>
      <c r="J143" s="31">
        <f>I143+J142</f>
        <v>-16.929743749999854</v>
      </c>
      <c r="K143" s="31"/>
      <c r="L143" s="31">
        <f t="shared" si="50"/>
        <v>-126.17974374999895</v>
      </c>
    </row>
    <row r="144" spans="1:17" x14ac:dyDescent="0.25">
      <c r="A144" s="40" t="s">
        <v>9</v>
      </c>
      <c r="B144" s="31"/>
      <c r="C144" s="31"/>
      <c r="D144" s="31"/>
      <c r="E144" s="31">
        <f t="shared" si="49"/>
        <v>0</v>
      </c>
      <c r="F144" s="31">
        <f t="shared" ref="F144:F153" si="51">F143+E144</f>
        <v>-109.24999999999909</v>
      </c>
      <c r="G144" s="31"/>
      <c r="H144" s="33">
        <f t="shared" ref="H144:H153" si="52">H143</f>
        <v>2.4500000000000001E-2</v>
      </c>
      <c r="I144" s="31">
        <f>H144*F143/12</f>
        <v>-0.22305208333333149</v>
      </c>
      <c r="J144" s="31">
        <f>I144+J143</f>
        <v>-17.152795833333187</v>
      </c>
      <c r="K144" s="31"/>
      <c r="L144" s="31">
        <f t="shared" si="50"/>
        <v>-126.40279583333228</v>
      </c>
    </row>
    <row r="145" spans="1:17" x14ac:dyDescent="0.25">
      <c r="A145" s="40" t="s">
        <v>16</v>
      </c>
      <c r="B145" s="31"/>
      <c r="C145" s="31"/>
      <c r="D145" s="31"/>
      <c r="E145" s="31">
        <f t="shared" si="49"/>
        <v>0</v>
      </c>
      <c r="F145" s="31">
        <f t="shared" si="51"/>
        <v>-109.24999999999909</v>
      </c>
      <c r="G145" s="31"/>
      <c r="H145" s="33">
        <v>0.01</v>
      </c>
      <c r="I145" s="31">
        <f>H145*F144/12</f>
        <v>-9.104166666666591E-2</v>
      </c>
      <c r="J145" s="31">
        <f>I145+J144</f>
        <v>-17.243837499999852</v>
      </c>
      <c r="K145" s="31"/>
      <c r="L145" s="31">
        <f t="shared" si="50"/>
        <v>-126.49383749999895</v>
      </c>
    </row>
    <row r="146" spans="1:17" x14ac:dyDescent="0.25">
      <c r="A146" s="40" t="s">
        <v>17</v>
      </c>
      <c r="B146" s="31"/>
      <c r="C146" s="31"/>
      <c r="D146" s="31"/>
      <c r="E146" s="31">
        <f t="shared" si="49"/>
        <v>0</v>
      </c>
      <c r="F146" s="31">
        <f t="shared" si="51"/>
        <v>-109.24999999999909</v>
      </c>
      <c r="G146" s="31"/>
      <c r="H146" s="33">
        <f t="shared" si="52"/>
        <v>0.01</v>
      </c>
      <c r="I146" s="31">
        <f t="shared" ref="I146:I153" si="53">H146*F145/12</f>
        <v>-9.104166666666591E-2</v>
      </c>
      <c r="J146" s="31">
        <f t="shared" ref="J146:J153" si="54">I146+J145</f>
        <v>-17.334879166666518</v>
      </c>
      <c r="K146" s="31"/>
      <c r="L146" s="31">
        <f t="shared" si="50"/>
        <v>-126.58487916666562</v>
      </c>
    </row>
    <row r="147" spans="1:17" x14ac:dyDescent="0.25">
      <c r="A147" s="40" t="s">
        <v>18</v>
      </c>
      <c r="B147" s="31"/>
      <c r="C147" s="31"/>
      <c r="D147" s="31"/>
      <c r="E147" s="31">
        <f t="shared" si="49"/>
        <v>0</v>
      </c>
      <c r="F147" s="31">
        <f t="shared" si="51"/>
        <v>-109.24999999999909</v>
      </c>
      <c r="G147" s="31"/>
      <c r="H147" s="33">
        <f t="shared" si="52"/>
        <v>0.01</v>
      </c>
      <c r="I147" s="31">
        <f t="shared" si="53"/>
        <v>-9.104166666666591E-2</v>
      </c>
      <c r="J147" s="31">
        <f t="shared" si="54"/>
        <v>-17.425920833333183</v>
      </c>
      <c r="K147" s="31"/>
      <c r="L147" s="31">
        <f t="shared" si="50"/>
        <v>-126.67592083333227</v>
      </c>
    </row>
    <row r="148" spans="1:17" x14ac:dyDescent="0.25">
      <c r="A148" s="40" t="s">
        <v>19</v>
      </c>
      <c r="B148" s="31"/>
      <c r="C148" s="31"/>
      <c r="D148" s="31"/>
      <c r="E148" s="31">
        <f t="shared" si="49"/>
        <v>0</v>
      </c>
      <c r="F148" s="31">
        <f t="shared" si="51"/>
        <v>-109.24999999999909</v>
      </c>
      <c r="G148" s="31"/>
      <c r="H148" s="33">
        <v>5.4999999999999997E-3</v>
      </c>
      <c r="I148" s="31">
        <f t="shared" si="53"/>
        <v>-5.0072916666666245E-2</v>
      </c>
      <c r="J148" s="31">
        <f t="shared" si="54"/>
        <v>-17.475993749999851</v>
      </c>
      <c r="K148" s="31"/>
      <c r="L148" s="31">
        <f t="shared" si="50"/>
        <v>-126.72599374999893</v>
      </c>
    </row>
    <row r="149" spans="1:17" x14ac:dyDescent="0.25">
      <c r="A149" s="40" t="s">
        <v>20</v>
      </c>
      <c r="B149" s="31"/>
      <c r="C149" s="31"/>
      <c r="D149" s="31"/>
      <c r="E149" s="31">
        <f t="shared" si="49"/>
        <v>0</v>
      </c>
      <c r="F149" s="31">
        <f t="shared" si="51"/>
        <v>-109.24999999999909</v>
      </c>
      <c r="G149" s="31"/>
      <c r="H149" s="33">
        <f t="shared" si="52"/>
        <v>5.4999999999999997E-3</v>
      </c>
      <c r="I149" s="31">
        <f t="shared" si="53"/>
        <v>-5.0072916666666245E-2</v>
      </c>
      <c r="J149" s="31">
        <f t="shared" si="54"/>
        <v>-17.526066666666516</v>
      </c>
      <c r="K149" s="31"/>
      <c r="L149" s="31">
        <f t="shared" si="50"/>
        <v>-126.7760666666656</v>
      </c>
    </row>
    <row r="150" spans="1:17" x14ac:dyDescent="0.25">
      <c r="A150" s="40" t="s">
        <v>21</v>
      </c>
      <c r="B150" s="31"/>
      <c r="C150" s="31"/>
      <c r="D150" s="31"/>
      <c r="E150" s="31">
        <f t="shared" si="49"/>
        <v>0</v>
      </c>
      <c r="F150" s="31">
        <f t="shared" si="51"/>
        <v>-109.24999999999909</v>
      </c>
      <c r="G150" s="31"/>
      <c r="H150" s="33">
        <f t="shared" si="52"/>
        <v>5.4999999999999997E-3</v>
      </c>
      <c r="I150" s="31">
        <f t="shared" si="53"/>
        <v>-5.0072916666666245E-2</v>
      </c>
      <c r="J150" s="31">
        <f t="shared" si="54"/>
        <v>-17.57613958333318</v>
      </c>
      <c r="K150" s="31"/>
      <c r="L150" s="31">
        <f t="shared" si="50"/>
        <v>-126.82613958333226</v>
      </c>
    </row>
    <row r="151" spans="1:17" x14ac:dyDescent="0.25">
      <c r="A151" s="40" t="s">
        <v>10</v>
      </c>
      <c r="B151" s="31"/>
      <c r="C151" s="31"/>
      <c r="D151" s="31"/>
      <c r="E151" s="31">
        <f t="shared" si="49"/>
        <v>0</v>
      </c>
      <c r="F151" s="31">
        <f t="shared" si="51"/>
        <v>-109.24999999999909</v>
      </c>
      <c r="G151" s="31"/>
      <c r="H151" s="33">
        <f t="shared" si="52"/>
        <v>5.4999999999999997E-3</v>
      </c>
      <c r="I151" s="31">
        <f t="shared" si="53"/>
        <v>-5.0072916666666245E-2</v>
      </c>
      <c r="J151" s="31">
        <f t="shared" si="54"/>
        <v>-17.626212499999845</v>
      </c>
      <c r="K151" s="31"/>
      <c r="L151" s="31">
        <f t="shared" si="50"/>
        <v>-126.87621249999893</v>
      </c>
    </row>
    <row r="152" spans="1:17" x14ac:dyDescent="0.25">
      <c r="A152" s="40" t="s">
        <v>11</v>
      </c>
      <c r="B152" s="31"/>
      <c r="C152" s="31"/>
      <c r="D152" s="31"/>
      <c r="E152" s="31">
        <f t="shared" si="49"/>
        <v>0</v>
      </c>
      <c r="F152" s="31">
        <f t="shared" si="51"/>
        <v>-109.24999999999909</v>
      </c>
      <c r="G152" s="31"/>
      <c r="H152" s="33">
        <f t="shared" si="52"/>
        <v>5.4999999999999997E-3</v>
      </c>
      <c r="I152" s="31">
        <f t="shared" si="53"/>
        <v>-5.0072916666666245E-2</v>
      </c>
      <c r="J152" s="31">
        <f t="shared" si="54"/>
        <v>-17.676285416666509</v>
      </c>
      <c r="K152" s="31"/>
      <c r="L152" s="31">
        <f t="shared" si="50"/>
        <v>-126.92628541666559</v>
      </c>
    </row>
    <row r="153" spans="1:17" x14ac:dyDescent="0.25">
      <c r="A153" s="40" t="s">
        <v>12</v>
      </c>
      <c r="B153" s="32"/>
      <c r="C153" s="32"/>
      <c r="D153" s="32"/>
      <c r="E153" s="32">
        <f t="shared" si="49"/>
        <v>0</v>
      </c>
      <c r="F153" s="32">
        <f t="shared" si="51"/>
        <v>-109.24999999999909</v>
      </c>
      <c r="G153" s="32"/>
      <c r="H153" s="46">
        <f t="shared" si="52"/>
        <v>5.4999999999999997E-3</v>
      </c>
      <c r="I153" s="32">
        <f t="shared" si="53"/>
        <v>-5.0072916666666245E-2</v>
      </c>
      <c r="J153" s="32">
        <f t="shared" si="54"/>
        <v>-17.726358333333174</v>
      </c>
      <c r="K153" s="32"/>
      <c r="L153" s="32">
        <f t="shared" si="50"/>
        <v>-126.97635833333226</v>
      </c>
    </row>
    <row r="154" spans="1:17" x14ac:dyDescent="0.25">
      <c r="A154" s="40" t="s">
        <v>13</v>
      </c>
      <c r="B154" s="31">
        <f>SUM(B142:B153)</f>
        <v>0</v>
      </c>
      <c r="C154" s="31">
        <f>SUM(C142:C153)</f>
        <v>0</v>
      </c>
      <c r="D154" s="31">
        <f>SUM(D142:D153)</f>
        <v>0</v>
      </c>
      <c r="E154" s="31">
        <f>SUM(E142:E153)</f>
        <v>0</v>
      </c>
      <c r="F154" s="31"/>
      <c r="G154" s="31"/>
      <c r="H154" s="33"/>
      <c r="I154" s="31">
        <f>SUM(I142:I153)</f>
        <v>-1.2427187499999897</v>
      </c>
      <c r="J154" s="31"/>
      <c r="K154" s="31"/>
      <c r="L154" s="31"/>
      <c r="Q154" s="7">
        <f>I154</f>
        <v>-1.2427187499999897</v>
      </c>
    </row>
    <row r="155" spans="1:17" x14ac:dyDescent="0.25">
      <c r="A155" s="40"/>
      <c r="B155" s="31"/>
      <c r="C155" s="31"/>
      <c r="D155" s="31"/>
      <c r="E155" s="31"/>
      <c r="F155" s="31"/>
      <c r="G155" s="31"/>
      <c r="H155" s="33"/>
      <c r="I155" s="31"/>
      <c r="J155" s="31"/>
      <c r="K155" s="31"/>
      <c r="L155" s="31"/>
    </row>
    <row r="156" spans="1:17" x14ac:dyDescent="0.25">
      <c r="A156" s="40"/>
      <c r="B156" s="31"/>
      <c r="C156" s="31"/>
      <c r="D156" s="31"/>
      <c r="E156" s="31"/>
      <c r="F156" s="31"/>
      <c r="G156" s="31"/>
      <c r="H156" s="33"/>
      <c r="I156" s="31"/>
      <c r="J156" s="31"/>
      <c r="K156" s="31"/>
      <c r="L156" s="31"/>
    </row>
    <row r="157" spans="1:17" ht="18" x14ac:dyDescent="0.25">
      <c r="A157" s="41" t="s">
        <v>0</v>
      </c>
      <c r="B157" s="47">
        <v>2010</v>
      </c>
      <c r="C157" s="31"/>
      <c r="D157" s="31"/>
      <c r="E157" s="31"/>
      <c r="F157" s="31"/>
      <c r="G157" s="31"/>
      <c r="H157" s="33"/>
      <c r="I157" s="31"/>
      <c r="J157" s="31"/>
      <c r="K157" s="31"/>
      <c r="L157" s="31"/>
    </row>
    <row r="158" spans="1:17" x14ac:dyDescent="0.25">
      <c r="A158" s="40"/>
      <c r="B158" s="43"/>
      <c r="C158" s="43"/>
      <c r="D158" s="61" t="str">
        <f>$D$5</f>
        <v>SIMPILS True-Up Adjustments    (neg = CR)</v>
      </c>
      <c r="E158" s="60" t="s">
        <v>14</v>
      </c>
      <c r="F158" s="60"/>
      <c r="G158" s="43"/>
      <c r="H158" s="60" t="s">
        <v>15</v>
      </c>
      <c r="I158" s="60"/>
      <c r="J158" s="60"/>
      <c r="K158" s="43"/>
      <c r="L158" s="61" t="s">
        <v>5</v>
      </c>
    </row>
    <row r="159" spans="1:17" ht="26.25" x14ac:dyDescent="0.25">
      <c r="A159" s="40"/>
      <c r="B159" s="44" t="s">
        <v>2</v>
      </c>
      <c r="C159" s="44" t="s">
        <v>3</v>
      </c>
      <c r="D159" s="61"/>
      <c r="E159" s="43" t="s">
        <v>4</v>
      </c>
      <c r="F159" s="43" t="s">
        <v>40</v>
      </c>
      <c r="G159" s="43"/>
      <c r="H159" s="45" t="s">
        <v>6</v>
      </c>
      <c r="I159" s="43" t="s">
        <v>4</v>
      </c>
      <c r="J159" s="43" t="s">
        <v>40</v>
      </c>
      <c r="K159" s="43"/>
      <c r="L159" s="61"/>
    </row>
    <row r="160" spans="1:17" x14ac:dyDescent="0.25">
      <c r="A160" s="40" t="s">
        <v>7</v>
      </c>
      <c r="B160" s="31"/>
      <c r="C160" s="31"/>
      <c r="D160" s="31"/>
      <c r="E160" s="31">
        <f t="shared" ref="E160:E171" si="55">B160-C160+D160</f>
        <v>0</v>
      </c>
      <c r="F160" s="31">
        <f>F153+E160</f>
        <v>-109.24999999999909</v>
      </c>
      <c r="G160" s="31"/>
      <c r="H160" s="33">
        <f>H153</f>
        <v>5.4999999999999997E-3</v>
      </c>
      <c r="I160" s="31">
        <f>H160*F153/12</f>
        <v>-5.0072916666666245E-2</v>
      </c>
      <c r="J160" s="31">
        <f>J153+I160</f>
        <v>-17.776431249999838</v>
      </c>
      <c r="K160" s="31"/>
      <c r="L160" s="31">
        <f t="shared" ref="L160:L171" si="56">F160+J160</f>
        <v>-127.02643124999892</v>
      </c>
    </row>
    <row r="161" spans="1:17" x14ac:dyDescent="0.25">
      <c r="A161" s="40" t="s">
        <v>8</v>
      </c>
      <c r="B161" s="31"/>
      <c r="C161" s="31"/>
      <c r="D161" s="31"/>
      <c r="E161" s="31">
        <f t="shared" si="55"/>
        <v>0</v>
      </c>
      <c r="F161" s="31">
        <f>F160+E161</f>
        <v>-109.24999999999909</v>
      </c>
      <c r="G161" s="31"/>
      <c r="H161" s="33">
        <f>H160</f>
        <v>5.4999999999999997E-3</v>
      </c>
      <c r="I161" s="31">
        <f>H161*F160/12</f>
        <v>-5.0072916666666245E-2</v>
      </c>
      <c r="J161" s="31">
        <f>I161+J160</f>
        <v>-17.826504166666503</v>
      </c>
      <c r="K161" s="31"/>
      <c r="L161" s="31">
        <f t="shared" si="56"/>
        <v>-127.07650416666559</v>
      </c>
    </row>
    <row r="162" spans="1:17" x14ac:dyDescent="0.25">
      <c r="A162" s="40" t="s">
        <v>9</v>
      </c>
      <c r="B162" s="31"/>
      <c r="C162" s="31"/>
      <c r="D162" s="31"/>
      <c r="E162" s="31">
        <f t="shared" si="55"/>
        <v>0</v>
      </c>
      <c r="F162" s="31">
        <f t="shared" ref="F162:F171" si="57">F161+E162</f>
        <v>-109.24999999999909</v>
      </c>
      <c r="G162" s="31"/>
      <c r="H162" s="33">
        <f t="shared" ref="H162:H171" si="58">H161</f>
        <v>5.4999999999999997E-3</v>
      </c>
      <c r="I162" s="31">
        <f>H162*F161/12</f>
        <v>-5.0072916666666245E-2</v>
      </c>
      <c r="J162" s="31">
        <f>I162+J161</f>
        <v>-17.876577083333167</v>
      </c>
      <c r="K162" s="31"/>
      <c r="L162" s="31">
        <f t="shared" si="56"/>
        <v>-127.12657708333225</v>
      </c>
    </row>
    <row r="163" spans="1:17" x14ac:dyDescent="0.25">
      <c r="A163" s="40" t="s">
        <v>16</v>
      </c>
      <c r="B163" s="31"/>
      <c r="C163" s="31"/>
      <c r="D163" s="31"/>
      <c r="E163" s="31">
        <f t="shared" si="55"/>
        <v>0</v>
      </c>
      <c r="F163" s="31">
        <f t="shared" si="57"/>
        <v>-109.24999999999909</v>
      </c>
      <c r="G163" s="31"/>
      <c r="H163" s="33">
        <f t="shared" si="58"/>
        <v>5.4999999999999997E-3</v>
      </c>
      <c r="I163" s="31">
        <f>H163*F162/12</f>
        <v>-5.0072916666666245E-2</v>
      </c>
      <c r="J163" s="31">
        <f>I163+J162</f>
        <v>-17.926649999999832</v>
      </c>
      <c r="K163" s="31"/>
      <c r="L163" s="31">
        <f t="shared" si="56"/>
        <v>-127.17664999999892</v>
      </c>
    </row>
    <row r="164" spans="1:17" x14ac:dyDescent="0.25">
      <c r="A164" s="40" t="s">
        <v>17</v>
      </c>
      <c r="B164" s="31"/>
      <c r="C164" s="31"/>
      <c r="D164" s="31"/>
      <c r="E164" s="31">
        <f t="shared" si="55"/>
        <v>0</v>
      </c>
      <c r="F164" s="31">
        <f t="shared" si="57"/>
        <v>-109.24999999999909</v>
      </c>
      <c r="G164" s="31"/>
      <c r="H164" s="33">
        <f t="shared" si="58"/>
        <v>5.4999999999999997E-3</v>
      </c>
      <c r="I164" s="31">
        <f t="shared" ref="I164:I171" si="59">H164*F163/12</f>
        <v>-5.0072916666666245E-2</v>
      </c>
      <c r="J164" s="31">
        <f t="shared" ref="J164:J171" si="60">I164+J163</f>
        <v>-17.976722916666496</v>
      </c>
      <c r="K164" s="31"/>
      <c r="L164" s="31">
        <f t="shared" si="56"/>
        <v>-127.22672291666558</v>
      </c>
    </row>
    <row r="165" spans="1:17" x14ac:dyDescent="0.25">
      <c r="A165" s="40" t="s">
        <v>18</v>
      </c>
      <c r="B165" s="31"/>
      <c r="C165" s="31"/>
      <c r="D165" s="31"/>
      <c r="E165" s="31">
        <f t="shared" si="55"/>
        <v>0</v>
      </c>
      <c r="F165" s="31">
        <f t="shared" si="57"/>
        <v>-109.24999999999909</v>
      </c>
      <c r="G165" s="31"/>
      <c r="H165" s="33">
        <f t="shared" si="58"/>
        <v>5.4999999999999997E-3</v>
      </c>
      <c r="I165" s="31">
        <f t="shared" si="59"/>
        <v>-5.0072916666666245E-2</v>
      </c>
      <c r="J165" s="31">
        <f t="shared" si="60"/>
        <v>-18.026795833333161</v>
      </c>
      <c r="K165" s="31"/>
      <c r="L165" s="31">
        <f t="shared" si="56"/>
        <v>-127.27679583333224</v>
      </c>
    </row>
    <row r="166" spans="1:17" x14ac:dyDescent="0.25">
      <c r="A166" s="40" t="s">
        <v>19</v>
      </c>
      <c r="B166" s="31"/>
      <c r="C166" s="31"/>
      <c r="D166" s="31"/>
      <c r="E166" s="31">
        <f t="shared" si="55"/>
        <v>0</v>
      </c>
      <c r="F166" s="31">
        <f t="shared" si="57"/>
        <v>-109.24999999999909</v>
      </c>
      <c r="G166" s="31"/>
      <c r="H166" s="33">
        <v>8.8999999999999999E-3</v>
      </c>
      <c r="I166" s="31">
        <f t="shared" si="59"/>
        <v>-8.1027083333332653E-2</v>
      </c>
      <c r="J166" s="31">
        <f t="shared" si="60"/>
        <v>-18.107822916666493</v>
      </c>
      <c r="K166" s="31"/>
      <c r="L166" s="31">
        <f t="shared" si="56"/>
        <v>-127.35782291666558</v>
      </c>
    </row>
    <row r="167" spans="1:17" x14ac:dyDescent="0.25">
      <c r="A167" s="40" t="s">
        <v>20</v>
      </c>
      <c r="B167" s="31"/>
      <c r="C167" s="31"/>
      <c r="D167" s="31"/>
      <c r="E167" s="31">
        <f t="shared" si="55"/>
        <v>0</v>
      </c>
      <c r="F167" s="31">
        <f t="shared" si="57"/>
        <v>-109.24999999999909</v>
      </c>
      <c r="G167" s="31"/>
      <c r="H167" s="33">
        <f t="shared" si="58"/>
        <v>8.8999999999999999E-3</v>
      </c>
      <c r="I167" s="31">
        <f t="shared" si="59"/>
        <v>-8.1027083333332653E-2</v>
      </c>
      <c r="J167" s="31">
        <f t="shared" si="60"/>
        <v>-18.188849999999825</v>
      </c>
      <c r="K167" s="31"/>
      <c r="L167" s="31">
        <f t="shared" si="56"/>
        <v>-127.43884999999892</v>
      </c>
    </row>
    <row r="168" spans="1:17" x14ac:dyDescent="0.25">
      <c r="A168" s="40" t="s">
        <v>21</v>
      </c>
      <c r="B168" s="31"/>
      <c r="C168" s="31"/>
      <c r="D168" s="31"/>
      <c r="E168" s="31">
        <f t="shared" si="55"/>
        <v>0</v>
      </c>
      <c r="F168" s="31">
        <f t="shared" si="57"/>
        <v>-109.24999999999909</v>
      </c>
      <c r="G168" s="31"/>
      <c r="H168" s="33">
        <f t="shared" si="58"/>
        <v>8.8999999999999999E-3</v>
      </c>
      <c r="I168" s="31">
        <f t="shared" si="59"/>
        <v>-8.1027083333332653E-2</v>
      </c>
      <c r="J168" s="31">
        <f t="shared" si="60"/>
        <v>-18.269877083333157</v>
      </c>
      <c r="K168" s="31"/>
      <c r="L168" s="31">
        <f t="shared" si="56"/>
        <v>-127.51987708333225</v>
      </c>
    </row>
    <row r="169" spans="1:17" x14ac:dyDescent="0.25">
      <c r="A169" s="40" t="s">
        <v>10</v>
      </c>
      <c r="B169" s="31"/>
      <c r="C169" s="31"/>
      <c r="D169" s="31"/>
      <c r="E169" s="31">
        <f t="shared" si="55"/>
        <v>0</v>
      </c>
      <c r="F169" s="31">
        <f t="shared" si="57"/>
        <v>-109.24999999999909</v>
      </c>
      <c r="G169" s="31"/>
      <c r="H169" s="33">
        <v>1.2E-2</v>
      </c>
      <c r="I169" s="31">
        <f t="shared" si="59"/>
        <v>-0.10924999999999908</v>
      </c>
      <c r="J169" s="31">
        <f t="shared" si="60"/>
        <v>-18.379127083333156</v>
      </c>
      <c r="K169" s="31"/>
      <c r="L169" s="31">
        <f t="shared" si="56"/>
        <v>-127.62912708333225</v>
      </c>
    </row>
    <row r="170" spans="1:17" x14ac:dyDescent="0.25">
      <c r="A170" s="40" t="s">
        <v>11</v>
      </c>
      <c r="B170" s="31"/>
      <c r="C170" s="31"/>
      <c r="D170" s="31"/>
      <c r="E170" s="31">
        <f t="shared" si="55"/>
        <v>0</v>
      </c>
      <c r="F170" s="31">
        <f t="shared" si="57"/>
        <v>-109.24999999999909</v>
      </c>
      <c r="G170" s="31"/>
      <c r="H170" s="33">
        <f t="shared" si="58"/>
        <v>1.2E-2</v>
      </c>
      <c r="I170" s="31">
        <f t="shared" si="59"/>
        <v>-0.10924999999999908</v>
      </c>
      <c r="J170" s="31">
        <f t="shared" si="60"/>
        <v>-18.488377083333155</v>
      </c>
      <c r="K170" s="31"/>
      <c r="L170" s="31">
        <f t="shared" si="56"/>
        <v>-127.73837708333224</v>
      </c>
    </row>
    <row r="171" spans="1:17" x14ac:dyDescent="0.25">
      <c r="A171" s="40" t="s">
        <v>12</v>
      </c>
      <c r="B171" s="32"/>
      <c r="C171" s="32"/>
      <c r="D171" s="32"/>
      <c r="E171" s="32">
        <f t="shared" si="55"/>
        <v>0</v>
      </c>
      <c r="F171" s="32">
        <f t="shared" si="57"/>
        <v>-109.24999999999909</v>
      </c>
      <c r="G171" s="32"/>
      <c r="H171" s="46">
        <f t="shared" si="58"/>
        <v>1.2E-2</v>
      </c>
      <c r="I171" s="32">
        <f t="shared" si="59"/>
        <v>-0.10924999999999908</v>
      </c>
      <c r="J171" s="32">
        <f t="shared" si="60"/>
        <v>-18.597627083333155</v>
      </c>
      <c r="K171" s="32"/>
      <c r="L171" s="32">
        <f t="shared" si="56"/>
        <v>-127.84762708333224</v>
      </c>
    </row>
    <row r="172" spans="1:17" x14ac:dyDescent="0.25">
      <c r="A172" s="40" t="s">
        <v>13</v>
      </c>
      <c r="B172" s="31">
        <f>SUM(B160:B171)</f>
        <v>0</v>
      </c>
      <c r="C172" s="31">
        <f>SUM(C160:C171)</f>
        <v>0</v>
      </c>
      <c r="D172" s="31">
        <f>SUM(D160:D171)</f>
        <v>0</v>
      </c>
      <c r="E172" s="31">
        <f>SUM(E160:E171)</f>
        <v>0</v>
      </c>
      <c r="F172" s="31"/>
      <c r="G172" s="31"/>
      <c r="H172" s="33"/>
      <c r="I172" s="31">
        <f>SUM(I160:I171)</f>
        <v>-0.8712687499999926</v>
      </c>
      <c r="J172" s="31"/>
      <c r="K172" s="31"/>
      <c r="L172" s="31"/>
      <c r="Q172" s="7">
        <f>I172</f>
        <v>-0.8712687499999926</v>
      </c>
    </row>
    <row r="173" spans="1:17" x14ac:dyDescent="0.25">
      <c r="A173" s="40"/>
      <c r="B173" s="31"/>
      <c r="C173" s="31"/>
      <c r="D173" s="31"/>
      <c r="E173" s="31"/>
      <c r="F173" s="31"/>
      <c r="G173" s="31"/>
      <c r="H173" s="33"/>
      <c r="I173" s="31"/>
      <c r="J173" s="31"/>
      <c r="K173" s="31"/>
      <c r="L173" s="31"/>
    </row>
    <row r="174" spans="1:17" x14ac:dyDescent="0.25">
      <c r="A174" s="40"/>
      <c r="B174" s="31"/>
      <c r="C174" s="31"/>
      <c r="D174" s="31"/>
      <c r="E174" s="31"/>
      <c r="F174" s="31"/>
      <c r="G174" s="31"/>
      <c r="H174" s="33"/>
      <c r="I174" s="31"/>
      <c r="J174" s="31"/>
      <c r="K174" s="31"/>
      <c r="L174" s="31"/>
    </row>
    <row r="175" spans="1:17" ht="18" x14ac:dyDescent="0.25">
      <c r="A175" s="41" t="s">
        <v>0</v>
      </c>
      <c r="B175" s="47">
        <v>2011</v>
      </c>
      <c r="C175" s="31"/>
      <c r="D175" s="31"/>
      <c r="E175" s="31"/>
      <c r="F175" s="31"/>
      <c r="G175" s="31"/>
      <c r="H175" s="33"/>
      <c r="I175" s="31"/>
      <c r="J175" s="31"/>
      <c r="K175" s="31"/>
      <c r="L175" s="31"/>
    </row>
    <row r="176" spans="1:17" x14ac:dyDescent="0.25">
      <c r="A176" s="40"/>
      <c r="B176" s="43"/>
      <c r="C176" s="43"/>
      <c r="D176" s="61" t="str">
        <f>$D$5</f>
        <v>SIMPILS True-Up Adjustments    (neg = CR)</v>
      </c>
      <c r="E176" s="60" t="s">
        <v>14</v>
      </c>
      <c r="F176" s="60"/>
      <c r="G176" s="43"/>
      <c r="H176" s="60" t="s">
        <v>15</v>
      </c>
      <c r="I176" s="60"/>
      <c r="J176" s="60"/>
      <c r="K176" s="43"/>
      <c r="L176" s="61" t="s">
        <v>5</v>
      </c>
    </row>
    <row r="177" spans="1:17" ht="26.25" x14ac:dyDescent="0.25">
      <c r="A177" s="40"/>
      <c r="B177" s="44" t="s">
        <v>2</v>
      </c>
      <c r="C177" s="44" t="s">
        <v>3</v>
      </c>
      <c r="D177" s="61"/>
      <c r="E177" s="43" t="s">
        <v>4</v>
      </c>
      <c r="F177" s="43" t="s">
        <v>40</v>
      </c>
      <c r="G177" s="43"/>
      <c r="H177" s="45" t="s">
        <v>6</v>
      </c>
      <c r="I177" s="43" t="s">
        <v>4</v>
      </c>
      <c r="J177" s="43" t="s">
        <v>40</v>
      </c>
      <c r="K177" s="43"/>
      <c r="L177" s="61"/>
    </row>
    <row r="178" spans="1:17" x14ac:dyDescent="0.25">
      <c r="A178" s="40" t="s">
        <v>7</v>
      </c>
      <c r="B178" s="31"/>
      <c r="C178" s="31"/>
      <c r="D178" s="31"/>
      <c r="E178" s="31">
        <f t="shared" ref="E178:E189" si="61">B178-C178+D178</f>
        <v>0</v>
      </c>
      <c r="F178" s="31">
        <f>F171+E178</f>
        <v>-109.24999999999909</v>
      </c>
      <c r="G178" s="31"/>
      <c r="H178" s="33">
        <v>1.47E-2</v>
      </c>
      <c r="I178" s="31">
        <f>H178*F171/12</f>
        <v>-0.13383124999999887</v>
      </c>
      <c r="J178" s="31">
        <f>J171+I178</f>
        <v>-18.731458333333155</v>
      </c>
      <c r="K178" s="31"/>
      <c r="L178" s="31">
        <f t="shared" ref="L178:L189" si="62">F178+J178</f>
        <v>-127.98145833333224</v>
      </c>
    </row>
    <row r="179" spans="1:17" x14ac:dyDescent="0.25">
      <c r="A179" s="40" t="s">
        <v>8</v>
      </c>
      <c r="B179" s="31"/>
      <c r="C179" s="31"/>
      <c r="D179" s="31"/>
      <c r="E179" s="31">
        <f t="shared" si="61"/>
        <v>0</v>
      </c>
      <c r="F179" s="31">
        <f>F178+E179</f>
        <v>-109.24999999999909</v>
      </c>
      <c r="G179" s="31"/>
      <c r="H179" s="33">
        <f>H178</f>
        <v>1.47E-2</v>
      </c>
      <c r="I179" s="31">
        <f>H179*F178/12</f>
        <v>-0.13383124999999887</v>
      </c>
      <c r="J179" s="31">
        <f>I179+J178</f>
        <v>-18.865289583333155</v>
      </c>
      <c r="K179" s="31"/>
      <c r="L179" s="31">
        <f t="shared" si="62"/>
        <v>-128.11528958333224</v>
      </c>
    </row>
    <row r="180" spans="1:17" x14ac:dyDescent="0.25">
      <c r="A180" s="40" t="s">
        <v>9</v>
      </c>
      <c r="B180" s="31"/>
      <c r="C180" s="31"/>
      <c r="D180" s="31"/>
      <c r="E180" s="31">
        <f t="shared" si="61"/>
        <v>0</v>
      </c>
      <c r="F180" s="31">
        <f t="shared" ref="F180:F189" si="63">F179+E180</f>
        <v>-109.24999999999909</v>
      </c>
      <c r="G180" s="31"/>
      <c r="H180" s="33">
        <f t="shared" ref="H180:H189" si="64">H179</f>
        <v>1.47E-2</v>
      </c>
      <c r="I180" s="31">
        <f>H180*F179/12</f>
        <v>-0.13383124999999887</v>
      </c>
      <c r="J180" s="31">
        <f>I180+J179</f>
        <v>-18.999120833333155</v>
      </c>
      <c r="K180" s="31"/>
      <c r="L180" s="31">
        <f t="shared" si="62"/>
        <v>-128.24912083333226</v>
      </c>
    </row>
    <row r="181" spans="1:17" x14ac:dyDescent="0.25">
      <c r="A181" s="40" t="s">
        <v>16</v>
      </c>
      <c r="B181" s="31"/>
      <c r="C181" s="31"/>
      <c r="D181" s="31"/>
      <c r="E181" s="31">
        <f t="shared" si="61"/>
        <v>0</v>
      </c>
      <c r="F181" s="31">
        <f t="shared" si="63"/>
        <v>-109.24999999999909</v>
      </c>
      <c r="G181" s="31"/>
      <c r="H181" s="33">
        <f t="shared" si="64"/>
        <v>1.47E-2</v>
      </c>
      <c r="I181" s="31">
        <f>H181*F180/12</f>
        <v>-0.13383124999999887</v>
      </c>
      <c r="J181" s="31">
        <f>I181+J180</f>
        <v>-19.132952083333155</v>
      </c>
      <c r="K181" s="31"/>
      <c r="L181" s="31">
        <f t="shared" si="62"/>
        <v>-128.38295208333224</v>
      </c>
    </row>
    <row r="182" spans="1:17" x14ac:dyDescent="0.25">
      <c r="A182" s="40" t="s">
        <v>17</v>
      </c>
      <c r="B182" s="31"/>
      <c r="C182" s="31"/>
      <c r="D182" s="31"/>
      <c r="E182" s="31">
        <f t="shared" si="61"/>
        <v>0</v>
      </c>
      <c r="F182" s="31">
        <f t="shared" si="63"/>
        <v>-109.24999999999909</v>
      </c>
      <c r="G182" s="31"/>
      <c r="H182" s="33">
        <f t="shared" si="64"/>
        <v>1.47E-2</v>
      </c>
      <c r="I182" s="31">
        <f t="shared" ref="I182:I189" si="65">H182*F181/12</f>
        <v>-0.13383124999999887</v>
      </c>
      <c r="J182" s="31">
        <f t="shared" ref="J182:J189" si="66">I182+J181</f>
        <v>-19.266783333333155</v>
      </c>
      <c r="K182" s="31"/>
      <c r="L182" s="31">
        <f t="shared" si="62"/>
        <v>-128.51678333333226</v>
      </c>
    </row>
    <row r="183" spans="1:17" x14ac:dyDescent="0.25">
      <c r="A183" s="40" t="s">
        <v>18</v>
      </c>
      <c r="B183" s="31"/>
      <c r="C183" s="31"/>
      <c r="D183" s="31"/>
      <c r="E183" s="31">
        <f t="shared" si="61"/>
        <v>0</v>
      </c>
      <c r="F183" s="31">
        <f t="shared" si="63"/>
        <v>-109.24999999999909</v>
      </c>
      <c r="G183" s="31"/>
      <c r="H183" s="33">
        <f t="shared" si="64"/>
        <v>1.47E-2</v>
      </c>
      <c r="I183" s="31">
        <f t="shared" si="65"/>
        <v>-0.13383124999999887</v>
      </c>
      <c r="J183" s="31">
        <f t="shared" si="66"/>
        <v>-19.400614583333155</v>
      </c>
      <c r="K183" s="31"/>
      <c r="L183" s="31">
        <f t="shared" si="62"/>
        <v>-128.65061458333224</v>
      </c>
    </row>
    <row r="184" spans="1:17" x14ac:dyDescent="0.25">
      <c r="A184" s="40" t="s">
        <v>19</v>
      </c>
      <c r="B184" s="31"/>
      <c r="C184" s="31"/>
      <c r="D184" s="31"/>
      <c r="E184" s="31">
        <f t="shared" si="61"/>
        <v>0</v>
      </c>
      <c r="F184" s="31">
        <f t="shared" si="63"/>
        <v>-109.24999999999909</v>
      </c>
      <c r="G184" s="31"/>
      <c r="H184" s="33">
        <f t="shared" si="64"/>
        <v>1.47E-2</v>
      </c>
      <c r="I184" s="31">
        <f t="shared" si="65"/>
        <v>-0.13383124999999887</v>
      </c>
      <c r="J184" s="31">
        <f t="shared" si="66"/>
        <v>-19.534445833333155</v>
      </c>
      <c r="K184" s="31"/>
      <c r="L184" s="31">
        <f t="shared" si="62"/>
        <v>-128.78444583333226</v>
      </c>
    </row>
    <row r="185" spans="1:17" x14ac:dyDescent="0.25">
      <c r="A185" s="40" t="s">
        <v>20</v>
      </c>
      <c r="B185" s="31"/>
      <c r="C185" s="31"/>
      <c r="D185" s="31"/>
      <c r="E185" s="31">
        <f t="shared" si="61"/>
        <v>0</v>
      </c>
      <c r="F185" s="31">
        <f t="shared" si="63"/>
        <v>-109.24999999999909</v>
      </c>
      <c r="G185" s="31"/>
      <c r="H185" s="33">
        <f t="shared" si="64"/>
        <v>1.47E-2</v>
      </c>
      <c r="I185" s="31">
        <f t="shared" si="65"/>
        <v>-0.13383124999999887</v>
      </c>
      <c r="J185" s="31">
        <f t="shared" si="66"/>
        <v>-19.668277083333155</v>
      </c>
      <c r="K185" s="31"/>
      <c r="L185" s="31">
        <f t="shared" si="62"/>
        <v>-128.91827708333224</v>
      </c>
    </row>
    <row r="186" spans="1:17" x14ac:dyDescent="0.25">
      <c r="A186" s="40" t="s">
        <v>21</v>
      </c>
      <c r="B186" s="31"/>
      <c r="C186" s="31"/>
      <c r="D186" s="31"/>
      <c r="E186" s="31">
        <f t="shared" si="61"/>
        <v>0</v>
      </c>
      <c r="F186" s="31">
        <f t="shared" si="63"/>
        <v>-109.24999999999909</v>
      </c>
      <c r="G186" s="31"/>
      <c r="H186" s="33">
        <f t="shared" si="64"/>
        <v>1.47E-2</v>
      </c>
      <c r="I186" s="31">
        <f t="shared" si="65"/>
        <v>-0.13383124999999887</v>
      </c>
      <c r="J186" s="31">
        <f t="shared" si="66"/>
        <v>-19.802108333333155</v>
      </c>
      <c r="K186" s="31"/>
      <c r="L186" s="31">
        <f t="shared" si="62"/>
        <v>-129.05210833333226</v>
      </c>
    </row>
    <row r="187" spans="1:17" x14ac:dyDescent="0.25">
      <c r="A187" s="40" t="s">
        <v>10</v>
      </c>
      <c r="B187" s="31"/>
      <c r="C187" s="31"/>
      <c r="D187" s="31"/>
      <c r="E187" s="31">
        <f t="shared" si="61"/>
        <v>0</v>
      </c>
      <c r="F187" s="31">
        <f t="shared" si="63"/>
        <v>-109.24999999999909</v>
      </c>
      <c r="G187" s="31"/>
      <c r="H187" s="33">
        <f t="shared" si="64"/>
        <v>1.47E-2</v>
      </c>
      <c r="I187" s="31">
        <f t="shared" si="65"/>
        <v>-0.13383124999999887</v>
      </c>
      <c r="J187" s="31">
        <f t="shared" si="66"/>
        <v>-19.935939583333155</v>
      </c>
      <c r="K187" s="31"/>
      <c r="L187" s="31">
        <f t="shared" si="62"/>
        <v>-129.18593958333224</v>
      </c>
    </row>
    <row r="188" spans="1:17" x14ac:dyDescent="0.25">
      <c r="A188" s="40" t="s">
        <v>11</v>
      </c>
      <c r="B188" s="31"/>
      <c r="C188" s="31"/>
      <c r="D188" s="31"/>
      <c r="E188" s="31">
        <f t="shared" si="61"/>
        <v>0</v>
      </c>
      <c r="F188" s="31">
        <f t="shared" si="63"/>
        <v>-109.24999999999909</v>
      </c>
      <c r="G188" s="31"/>
      <c r="H188" s="33">
        <f t="shared" si="64"/>
        <v>1.47E-2</v>
      </c>
      <c r="I188" s="31">
        <f t="shared" si="65"/>
        <v>-0.13383124999999887</v>
      </c>
      <c r="J188" s="31">
        <f t="shared" si="66"/>
        <v>-20.069770833333155</v>
      </c>
      <c r="K188" s="31"/>
      <c r="L188" s="31">
        <f t="shared" si="62"/>
        <v>-129.31977083333226</v>
      </c>
    </row>
    <row r="189" spans="1:17" x14ac:dyDescent="0.25">
      <c r="A189" s="40" t="s">
        <v>12</v>
      </c>
      <c r="B189" s="32"/>
      <c r="C189" s="32"/>
      <c r="D189" s="32"/>
      <c r="E189" s="32">
        <f t="shared" si="61"/>
        <v>0</v>
      </c>
      <c r="F189" s="32">
        <f t="shared" si="63"/>
        <v>-109.24999999999909</v>
      </c>
      <c r="G189" s="32"/>
      <c r="H189" s="46">
        <f t="shared" si="64"/>
        <v>1.47E-2</v>
      </c>
      <c r="I189" s="32">
        <f t="shared" si="65"/>
        <v>-0.13383124999999887</v>
      </c>
      <c r="J189" s="32">
        <f t="shared" si="66"/>
        <v>-20.203602083333156</v>
      </c>
      <c r="K189" s="32"/>
      <c r="L189" s="32">
        <f t="shared" si="62"/>
        <v>-129.45360208333224</v>
      </c>
    </row>
    <row r="190" spans="1:17" x14ac:dyDescent="0.25">
      <c r="A190" s="40" t="s">
        <v>13</v>
      </c>
      <c r="B190" s="31">
        <f>SUM(B178:B189)</f>
        <v>0</v>
      </c>
      <c r="C190" s="31">
        <f>SUM(C178:C189)</f>
        <v>0</v>
      </c>
      <c r="D190" s="31">
        <f>SUM(D178:D189)</f>
        <v>0</v>
      </c>
      <c r="E190" s="31">
        <f>SUM(E178:E189)</f>
        <v>0</v>
      </c>
      <c r="F190" s="31"/>
      <c r="G190" s="31"/>
      <c r="H190" s="33"/>
      <c r="I190" s="31">
        <f>SUM(I178:I189)</f>
        <v>-1.6059749999999868</v>
      </c>
      <c r="J190" s="31"/>
      <c r="K190" s="31"/>
      <c r="L190" s="31"/>
      <c r="Q190" s="7">
        <f>I190</f>
        <v>-1.6059749999999868</v>
      </c>
    </row>
    <row r="191" spans="1:17" x14ac:dyDescent="0.25">
      <c r="A191" s="40"/>
      <c r="B191" s="31"/>
      <c r="C191" s="31"/>
      <c r="D191" s="31"/>
      <c r="E191" s="31"/>
      <c r="F191" s="31"/>
      <c r="G191" s="31"/>
      <c r="H191" s="33"/>
      <c r="I191" s="31"/>
      <c r="J191" s="31"/>
      <c r="K191" s="31"/>
      <c r="L191" s="31"/>
    </row>
    <row r="192" spans="1:17" x14ac:dyDescent="0.25">
      <c r="A192" s="40"/>
      <c r="B192" s="31"/>
      <c r="C192" s="31"/>
      <c r="D192" s="31"/>
      <c r="E192" s="31"/>
      <c r="F192" s="31"/>
      <c r="G192" s="31"/>
      <c r="H192" s="33"/>
      <c r="I192" s="31"/>
      <c r="J192" s="31"/>
      <c r="K192" s="31"/>
      <c r="L192" s="31"/>
    </row>
    <row r="193" spans="1:12" ht="18" x14ac:dyDescent="0.25">
      <c r="A193" s="41" t="s">
        <v>0</v>
      </c>
      <c r="B193" s="47">
        <v>2012</v>
      </c>
      <c r="C193" s="31"/>
      <c r="D193" s="31"/>
      <c r="E193" s="31"/>
      <c r="F193" s="31"/>
      <c r="G193" s="31"/>
      <c r="H193" s="33"/>
      <c r="I193" s="31"/>
      <c r="J193" s="31"/>
      <c r="K193" s="31"/>
      <c r="L193" s="31"/>
    </row>
    <row r="194" spans="1:12" x14ac:dyDescent="0.25">
      <c r="A194" s="40"/>
      <c r="B194" s="43"/>
      <c r="C194" s="43"/>
      <c r="D194" s="61" t="str">
        <f>$D$5</f>
        <v>SIMPILS True-Up Adjustments    (neg = CR)</v>
      </c>
      <c r="E194" s="60" t="s">
        <v>14</v>
      </c>
      <c r="F194" s="60"/>
      <c r="G194" s="43"/>
      <c r="H194" s="60" t="s">
        <v>15</v>
      </c>
      <c r="I194" s="60"/>
      <c r="J194" s="60"/>
      <c r="K194" s="43"/>
      <c r="L194" s="61" t="s">
        <v>5</v>
      </c>
    </row>
    <row r="195" spans="1:12" ht="26.25" x14ac:dyDescent="0.25">
      <c r="A195" s="40"/>
      <c r="B195" s="44" t="s">
        <v>2</v>
      </c>
      <c r="C195" s="44" t="s">
        <v>3</v>
      </c>
      <c r="D195" s="61"/>
      <c r="E195" s="43" t="s">
        <v>4</v>
      </c>
      <c r="F195" s="43" t="s">
        <v>40</v>
      </c>
      <c r="G195" s="43"/>
      <c r="H195" s="45" t="s">
        <v>6</v>
      </c>
      <c r="I195" s="43" t="s">
        <v>4</v>
      </c>
      <c r="J195" s="43" t="s">
        <v>40</v>
      </c>
      <c r="K195" s="43"/>
      <c r="L195" s="61"/>
    </row>
    <row r="196" spans="1:12" x14ac:dyDescent="0.25">
      <c r="A196" s="40" t="s">
        <v>7</v>
      </c>
      <c r="B196" s="31"/>
      <c r="C196" s="31"/>
      <c r="D196" s="31"/>
      <c r="E196" s="31">
        <f t="shared" ref="E196:E207" si="67">B196-C196+D196</f>
        <v>0</v>
      </c>
      <c r="F196" s="31">
        <f>F189+E196</f>
        <v>-109.24999999999909</v>
      </c>
      <c r="G196" s="31"/>
      <c r="H196" s="33">
        <f>H189</f>
        <v>1.47E-2</v>
      </c>
      <c r="I196" s="31">
        <f>H196*F189/12</f>
        <v>-0.13383124999999887</v>
      </c>
      <c r="J196" s="31">
        <f>J189+I196</f>
        <v>-20.337433333333156</v>
      </c>
      <c r="K196" s="31"/>
      <c r="L196" s="31">
        <f t="shared" ref="L196:L207" si="68">F196+J196</f>
        <v>-129.58743333333226</v>
      </c>
    </row>
    <row r="197" spans="1:12" x14ac:dyDescent="0.25">
      <c r="A197" s="40" t="s">
        <v>8</v>
      </c>
      <c r="B197" s="31"/>
      <c r="C197" s="31"/>
      <c r="D197" s="31"/>
      <c r="E197" s="31">
        <f t="shared" si="67"/>
        <v>0</v>
      </c>
      <c r="F197" s="31">
        <f>F196+E197</f>
        <v>-109.24999999999909</v>
      </c>
      <c r="G197" s="31"/>
      <c r="H197" s="33">
        <f>H196</f>
        <v>1.47E-2</v>
      </c>
      <c r="I197" s="31">
        <f t="shared" ref="I197:I202" si="69">H197*F196/12</f>
        <v>-0.13383124999999887</v>
      </c>
      <c r="J197" s="31">
        <f>I197+J196</f>
        <v>-20.471264583333156</v>
      </c>
      <c r="K197" s="31"/>
      <c r="L197" s="31">
        <f t="shared" si="68"/>
        <v>-129.72126458333224</v>
      </c>
    </row>
    <row r="198" spans="1:12" x14ac:dyDescent="0.25">
      <c r="A198" s="40" t="s">
        <v>9</v>
      </c>
      <c r="B198" s="31"/>
      <c r="C198" s="31"/>
      <c r="D198" s="31"/>
      <c r="E198" s="31">
        <f t="shared" si="67"/>
        <v>0</v>
      </c>
      <c r="F198" s="31">
        <f t="shared" ref="F198:F207" si="70">F197+E198</f>
        <v>-109.24999999999909</v>
      </c>
      <c r="G198" s="31"/>
      <c r="H198" s="33">
        <f t="shared" ref="H198:H207" si="71">H197</f>
        <v>1.47E-2</v>
      </c>
      <c r="I198" s="31">
        <f t="shared" si="69"/>
        <v>-0.13383124999999887</v>
      </c>
      <c r="J198" s="31">
        <f>I198+J197</f>
        <v>-20.605095833333156</v>
      </c>
      <c r="K198" s="31"/>
      <c r="L198" s="31">
        <f t="shared" si="68"/>
        <v>-129.85509583333226</v>
      </c>
    </row>
    <row r="199" spans="1:12" x14ac:dyDescent="0.25">
      <c r="A199" s="40" t="s">
        <v>16</v>
      </c>
      <c r="B199" s="31"/>
      <c r="C199" s="31"/>
      <c r="D199" s="31"/>
      <c r="E199" s="31">
        <f t="shared" si="67"/>
        <v>0</v>
      </c>
      <c r="F199" s="31">
        <f t="shared" si="70"/>
        <v>-109.24999999999909</v>
      </c>
      <c r="G199" s="31"/>
      <c r="H199" s="33">
        <f t="shared" si="71"/>
        <v>1.47E-2</v>
      </c>
      <c r="I199" s="31">
        <f t="shared" si="69"/>
        <v>-0.13383124999999887</v>
      </c>
      <c r="J199" s="31">
        <f>I199+J198</f>
        <v>-20.738927083333156</v>
      </c>
      <c r="K199" s="31"/>
      <c r="L199" s="31">
        <f t="shared" si="68"/>
        <v>-129.98892708333224</v>
      </c>
    </row>
    <row r="200" spans="1:12" x14ac:dyDescent="0.25">
      <c r="A200" s="40" t="s">
        <v>17</v>
      </c>
      <c r="B200" s="31"/>
      <c r="C200" s="31"/>
      <c r="D200" s="31"/>
      <c r="E200" s="31">
        <f t="shared" si="67"/>
        <v>0</v>
      </c>
      <c r="F200" s="31">
        <f t="shared" si="70"/>
        <v>-109.24999999999909</v>
      </c>
      <c r="G200" s="31"/>
      <c r="H200" s="33">
        <f t="shared" si="71"/>
        <v>1.47E-2</v>
      </c>
      <c r="I200" s="31">
        <f t="shared" si="69"/>
        <v>-0.13383124999999887</v>
      </c>
      <c r="J200" s="31">
        <f t="shared" ref="J200:J207" si="72">I200+J199</f>
        <v>-20.872758333333156</v>
      </c>
      <c r="K200" s="31"/>
      <c r="L200" s="31">
        <f t="shared" si="68"/>
        <v>-130.12275833333226</v>
      </c>
    </row>
    <row r="201" spans="1:12" x14ac:dyDescent="0.25">
      <c r="A201" s="40" t="s">
        <v>18</v>
      </c>
      <c r="B201" s="31"/>
      <c r="C201" s="31"/>
      <c r="D201" s="31"/>
      <c r="E201" s="31">
        <f t="shared" si="67"/>
        <v>0</v>
      </c>
      <c r="F201" s="31">
        <f t="shared" si="70"/>
        <v>-109.24999999999909</v>
      </c>
      <c r="G201" s="31"/>
      <c r="H201" s="33">
        <f t="shared" si="71"/>
        <v>1.47E-2</v>
      </c>
      <c r="I201" s="31">
        <f t="shared" si="69"/>
        <v>-0.13383124999999887</v>
      </c>
      <c r="J201" s="31">
        <f t="shared" si="72"/>
        <v>-21.006589583333156</v>
      </c>
      <c r="K201" s="31"/>
      <c r="L201" s="31">
        <f t="shared" si="68"/>
        <v>-130.25658958333224</v>
      </c>
    </row>
    <row r="202" spans="1:12" x14ac:dyDescent="0.25">
      <c r="A202" s="40" t="s">
        <v>19</v>
      </c>
      <c r="B202" s="31"/>
      <c r="C202" s="31"/>
      <c r="D202" s="31"/>
      <c r="E202" s="31">
        <f t="shared" si="67"/>
        <v>0</v>
      </c>
      <c r="F202" s="31">
        <f t="shared" si="70"/>
        <v>-109.24999999999909</v>
      </c>
      <c r="G202" s="31"/>
      <c r="H202" s="33">
        <f t="shared" si="71"/>
        <v>1.47E-2</v>
      </c>
      <c r="I202" s="31">
        <f t="shared" si="69"/>
        <v>-0.13383124999999887</v>
      </c>
      <c r="J202" s="31">
        <f t="shared" si="72"/>
        <v>-21.140420833333156</v>
      </c>
      <c r="K202" s="31"/>
      <c r="L202" s="31">
        <f t="shared" si="68"/>
        <v>-130.39042083333226</v>
      </c>
    </row>
    <row r="203" spans="1:12" x14ac:dyDescent="0.25">
      <c r="A203" s="40" t="s">
        <v>20</v>
      </c>
      <c r="B203" s="31"/>
      <c r="C203" s="31"/>
      <c r="D203" s="31"/>
      <c r="E203" s="31">
        <f t="shared" si="67"/>
        <v>0</v>
      </c>
      <c r="F203" s="31">
        <f t="shared" si="70"/>
        <v>-109.24999999999909</v>
      </c>
      <c r="G203" s="31"/>
      <c r="H203" s="33">
        <f t="shared" si="71"/>
        <v>1.47E-2</v>
      </c>
      <c r="I203" s="31">
        <f>H203*F202/12</f>
        <v>-0.13383124999999887</v>
      </c>
      <c r="J203" s="31">
        <f t="shared" si="72"/>
        <v>-21.274252083333156</v>
      </c>
      <c r="K203" s="31"/>
      <c r="L203" s="31">
        <f t="shared" si="68"/>
        <v>-130.52425208333224</v>
      </c>
    </row>
    <row r="204" spans="1:12" x14ac:dyDescent="0.25">
      <c r="A204" s="40" t="s">
        <v>21</v>
      </c>
      <c r="B204" s="31"/>
      <c r="C204" s="31"/>
      <c r="D204" s="31"/>
      <c r="E204" s="31">
        <f t="shared" si="67"/>
        <v>0</v>
      </c>
      <c r="F204" s="31">
        <f t="shared" si="70"/>
        <v>-109.24999999999909</v>
      </c>
      <c r="G204" s="31"/>
      <c r="H204" s="33">
        <f t="shared" si="71"/>
        <v>1.47E-2</v>
      </c>
      <c r="I204" s="31">
        <f>H204*F203/12</f>
        <v>-0.13383124999999887</v>
      </c>
      <c r="J204" s="31">
        <f t="shared" si="72"/>
        <v>-21.408083333333156</v>
      </c>
      <c r="K204" s="31"/>
      <c r="L204" s="31">
        <f t="shared" si="68"/>
        <v>-130.65808333333226</v>
      </c>
    </row>
    <row r="205" spans="1:12" x14ac:dyDescent="0.25">
      <c r="A205" s="40" t="s">
        <v>10</v>
      </c>
      <c r="B205" s="31"/>
      <c r="C205" s="31"/>
      <c r="D205" s="31"/>
      <c r="E205" s="31">
        <f t="shared" si="67"/>
        <v>0</v>
      </c>
      <c r="F205" s="31">
        <f t="shared" si="70"/>
        <v>-109.24999999999909</v>
      </c>
      <c r="G205" s="31"/>
      <c r="H205" s="33">
        <f t="shared" si="71"/>
        <v>1.47E-2</v>
      </c>
      <c r="I205" s="31">
        <f>H205*F204/12</f>
        <v>-0.13383124999999887</v>
      </c>
      <c r="J205" s="31">
        <f t="shared" si="72"/>
        <v>-21.541914583333156</v>
      </c>
      <c r="K205" s="31"/>
      <c r="L205" s="31">
        <f t="shared" si="68"/>
        <v>-130.79191458333224</v>
      </c>
    </row>
    <row r="206" spans="1:12" x14ac:dyDescent="0.25">
      <c r="A206" s="40" t="s">
        <v>11</v>
      </c>
      <c r="B206" s="31"/>
      <c r="C206" s="31"/>
      <c r="D206" s="31"/>
      <c r="E206" s="31">
        <f t="shared" si="67"/>
        <v>0</v>
      </c>
      <c r="F206" s="31">
        <f t="shared" si="70"/>
        <v>-109.24999999999909</v>
      </c>
      <c r="G206" s="31"/>
      <c r="H206" s="33">
        <f t="shared" si="71"/>
        <v>1.47E-2</v>
      </c>
      <c r="I206" s="31">
        <f>H206*F205/12</f>
        <v>-0.13383124999999887</v>
      </c>
      <c r="J206" s="31">
        <f t="shared" si="72"/>
        <v>-21.675745833333156</v>
      </c>
      <c r="K206" s="31"/>
      <c r="L206" s="31">
        <f t="shared" si="68"/>
        <v>-130.92574583333226</v>
      </c>
    </row>
    <row r="207" spans="1:12" x14ac:dyDescent="0.25">
      <c r="A207" s="40" t="s">
        <v>12</v>
      </c>
      <c r="B207" s="32"/>
      <c r="C207" s="32"/>
      <c r="D207" s="32"/>
      <c r="E207" s="54">
        <f t="shared" si="67"/>
        <v>0</v>
      </c>
      <c r="F207" s="54">
        <f t="shared" si="70"/>
        <v>-109.24999999999909</v>
      </c>
      <c r="G207" s="54"/>
      <c r="H207" s="55">
        <f t="shared" si="71"/>
        <v>1.47E-2</v>
      </c>
      <c r="I207" s="54">
        <f>H207*F206/12</f>
        <v>-0.13383124999999887</v>
      </c>
      <c r="J207" s="54">
        <f t="shared" si="72"/>
        <v>-21.809577083333156</v>
      </c>
      <c r="K207" s="54"/>
      <c r="L207" s="54">
        <f t="shared" si="68"/>
        <v>-131.05957708333224</v>
      </c>
    </row>
    <row r="208" spans="1:12" x14ac:dyDescent="0.25">
      <c r="A208" s="28"/>
      <c r="B208" s="37"/>
      <c r="C208" s="37"/>
      <c r="D208" s="38"/>
      <c r="E208" s="38"/>
      <c r="F208" s="38"/>
      <c r="G208" s="38"/>
      <c r="H208" s="39"/>
      <c r="I208" s="38"/>
      <c r="J208" s="38"/>
      <c r="K208" s="38"/>
      <c r="L208" s="38"/>
    </row>
    <row r="209" spans="1:17" x14ac:dyDescent="0.25">
      <c r="A209" s="28" t="s">
        <v>13</v>
      </c>
      <c r="B209" s="30">
        <f>SUM(B196:B207)</f>
        <v>0</v>
      </c>
      <c r="C209" s="30">
        <f>SUM(C196:C207)</f>
        <v>0</v>
      </c>
      <c r="D209" s="30">
        <f>SUM(D196:D207)</f>
        <v>0</v>
      </c>
      <c r="E209" s="30">
        <f>SUM(E196:E207)</f>
        <v>0</v>
      </c>
      <c r="F209" s="30"/>
      <c r="G209" s="30"/>
      <c r="H209" s="29"/>
      <c r="I209" s="30">
        <f>SUM(I196:I207)</f>
        <v>-1.6059749999999868</v>
      </c>
      <c r="J209" s="30"/>
      <c r="K209" s="30"/>
      <c r="L209" s="30"/>
      <c r="N209" s="56"/>
      <c r="O209" s="56"/>
      <c r="P209" s="56"/>
      <c r="Q209" s="57"/>
    </row>
    <row r="210" spans="1:17" x14ac:dyDescent="0.25">
      <c r="A210" s="34"/>
      <c r="B210" s="35"/>
      <c r="C210" s="35"/>
      <c r="D210" s="35"/>
      <c r="E210" s="35"/>
      <c r="F210" s="35"/>
      <c r="G210" s="35"/>
      <c r="H210" s="36"/>
      <c r="I210" s="35"/>
      <c r="J210" s="35"/>
      <c r="K210" s="35"/>
      <c r="L210" s="35"/>
      <c r="N210" s="56"/>
      <c r="O210" s="56"/>
      <c r="P210" s="56"/>
      <c r="Q210" s="56"/>
    </row>
    <row r="211" spans="1:17" x14ac:dyDescent="0.25">
      <c r="B211" s="4"/>
      <c r="C211" s="4"/>
      <c r="D211" s="4"/>
      <c r="E211" s="4"/>
      <c r="F211" s="4"/>
      <c r="G211" s="4"/>
      <c r="I211" s="4"/>
      <c r="J211" s="4"/>
      <c r="K211" s="4"/>
      <c r="L211" s="4"/>
      <c r="N211" s="56"/>
      <c r="O211" s="56"/>
      <c r="P211" s="56"/>
      <c r="Q211" s="56"/>
    </row>
    <row r="212" spans="1:17" ht="18" x14ac:dyDescent="0.25">
      <c r="A212" s="41" t="s">
        <v>0</v>
      </c>
      <c r="B212" s="47">
        <v>2013</v>
      </c>
      <c r="C212" s="31"/>
      <c r="D212" s="31"/>
      <c r="E212" s="31"/>
      <c r="F212" s="31"/>
      <c r="G212" s="31"/>
      <c r="H212" s="33"/>
      <c r="I212" s="31"/>
      <c r="J212" s="31"/>
      <c r="K212" s="31"/>
      <c r="L212" s="31"/>
      <c r="N212" s="58"/>
      <c r="O212" s="58"/>
      <c r="P212" s="58"/>
      <c r="Q212" s="58"/>
    </row>
    <row r="213" spans="1:17" ht="15" customHeight="1" x14ac:dyDescent="0.25">
      <c r="A213" s="40"/>
      <c r="B213" s="51"/>
      <c r="C213" s="51"/>
      <c r="D213" s="61" t="str">
        <f>$D$5</f>
        <v>SIMPILS True-Up Adjustments    (neg = CR)</v>
      </c>
      <c r="E213" s="60" t="s">
        <v>14</v>
      </c>
      <c r="F213" s="60"/>
      <c r="G213" s="51"/>
      <c r="H213" s="60" t="s">
        <v>15</v>
      </c>
      <c r="I213" s="60"/>
      <c r="J213" s="60"/>
      <c r="K213" s="51"/>
      <c r="L213" s="61" t="s">
        <v>5</v>
      </c>
      <c r="N213" s="58"/>
      <c r="O213" s="58"/>
      <c r="P213" s="58"/>
      <c r="Q213" s="58"/>
    </row>
    <row r="214" spans="1:17" ht="26.25" x14ac:dyDescent="0.25">
      <c r="A214" s="40"/>
      <c r="B214" s="50" t="s">
        <v>2</v>
      </c>
      <c r="C214" s="50" t="s">
        <v>3</v>
      </c>
      <c r="D214" s="61"/>
      <c r="E214" s="51" t="s">
        <v>4</v>
      </c>
      <c r="F214" s="51" t="s">
        <v>40</v>
      </c>
      <c r="G214" s="51"/>
      <c r="H214" s="45" t="s">
        <v>6</v>
      </c>
      <c r="I214" s="51" t="s">
        <v>4</v>
      </c>
      <c r="J214" s="51" t="s">
        <v>40</v>
      </c>
      <c r="K214" s="51"/>
      <c r="L214" s="61"/>
      <c r="N214" s="58"/>
      <c r="O214" s="58"/>
      <c r="P214" s="58"/>
      <c r="Q214" s="58"/>
    </row>
    <row r="215" spans="1:17" x14ac:dyDescent="0.25">
      <c r="A215" s="40" t="s">
        <v>7</v>
      </c>
      <c r="B215" s="31"/>
      <c r="C215" s="31"/>
      <c r="D215" s="31"/>
      <c r="E215" s="31">
        <f t="shared" ref="E215:E226" si="73">B215-C215+D215</f>
        <v>0</v>
      </c>
      <c r="F215" s="54">
        <f>F207+E215</f>
        <v>-109.24999999999909</v>
      </c>
      <c r="G215" s="31"/>
      <c r="H215" s="33">
        <f>H207</f>
        <v>1.47E-2</v>
      </c>
      <c r="I215" s="31">
        <f>H215*F207/12</f>
        <v>-0.13383124999999887</v>
      </c>
      <c r="J215" s="31">
        <f>J207+I215</f>
        <v>-21.943408333333156</v>
      </c>
      <c r="K215" s="31"/>
      <c r="L215" s="31">
        <f t="shared" ref="L215:L226" si="74">F215+J215</f>
        <v>-131.19340833333226</v>
      </c>
      <c r="N215" s="58"/>
      <c r="O215" s="58"/>
      <c r="P215" s="58"/>
      <c r="Q215" s="58"/>
    </row>
    <row r="216" spans="1:17" x14ac:dyDescent="0.25">
      <c r="A216" s="40" t="s">
        <v>8</v>
      </c>
      <c r="B216" s="31"/>
      <c r="C216" s="31"/>
      <c r="D216" s="31"/>
      <c r="E216" s="31">
        <f t="shared" si="73"/>
        <v>0</v>
      </c>
      <c r="F216" s="31">
        <f>F215+E216</f>
        <v>-109.24999999999909</v>
      </c>
      <c r="G216" s="31"/>
      <c r="H216" s="33">
        <f>H215</f>
        <v>1.47E-2</v>
      </c>
      <c r="I216" s="31">
        <f t="shared" ref="I216:I221" si="75">H216*F215/12</f>
        <v>-0.13383124999999887</v>
      </c>
      <c r="J216" s="31">
        <f>I216+J215</f>
        <v>-22.077239583333157</v>
      </c>
      <c r="K216" s="31"/>
      <c r="L216" s="31">
        <f t="shared" si="74"/>
        <v>-131.32723958333224</v>
      </c>
      <c r="N216" s="14"/>
      <c r="O216" s="14"/>
      <c r="P216" s="14"/>
      <c r="Q216" s="14"/>
    </row>
    <row r="217" spans="1:17" x14ac:dyDescent="0.25">
      <c r="A217" s="40" t="s">
        <v>9</v>
      </c>
      <c r="B217" s="31"/>
      <c r="C217" s="31"/>
      <c r="D217" s="31"/>
      <c r="E217" s="31">
        <f t="shared" si="73"/>
        <v>0</v>
      </c>
      <c r="F217" s="31">
        <f t="shared" ref="F217:F226" si="76">F216+E217</f>
        <v>-109.24999999999909</v>
      </c>
      <c r="G217" s="31"/>
      <c r="H217" s="33">
        <f t="shared" ref="H217:H226" si="77">H216</f>
        <v>1.47E-2</v>
      </c>
      <c r="I217" s="31">
        <f t="shared" si="75"/>
        <v>-0.13383124999999887</v>
      </c>
      <c r="J217" s="31">
        <f>I217+J216</f>
        <v>-22.211070833333157</v>
      </c>
      <c r="K217" s="31"/>
      <c r="L217" s="31">
        <f t="shared" si="74"/>
        <v>-131.46107083333226</v>
      </c>
      <c r="N217" s="14"/>
      <c r="O217" s="14"/>
      <c r="P217" s="14"/>
      <c r="Q217" s="14"/>
    </row>
    <row r="218" spans="1:17" x14ac:dyDescent="0.25">
      <c r="A218" s="40" t="s">
        <v>16</v>
      </c>
      <c r="B218" s="31"/>
      <c r="C218" s="31"/>
      <c r="D218" s="31"/>
      <c r="E218" s="31">
        <f t="shared" si="73"/>
        <v>0</v>
      </c>
      <c r="F218" s="31">
        <f t="shared" si="76"/>
        <v>-109.24999999999909</v>
      </c>
      <c r="G218" s="31"/>
      <c r="H218" s="33">
        <f t="shared" si="77"/>
        <v>1.47E-2</v>
      </c>
      <c r="I218" s="31">
        <f t="shared" si="75"/>
        <v>-0.13383124999999887</v>
      </c>
      <c r="J218" s="31">
        <f>I218+J217</f>
        <v>-22.344902083333157</v>
      </c>
      <c r="K218" s="31"/>
      <c r="L218" s="31">
        <f t="shared" si="74"/>
        <v>-131.59490208333224</v>
      </c>
      <c r="N218" s="14"/>
      <c r="O218" s="14"/>
      <c r="P218" s="14"/>
      <c r="Q218" s="14"/>
    </row>
    <row r="219" spans="1:17" x14ac:dyDescent="0.25">
      <c r="A219" s="40" t="s">
        <v>17</v>
      </c>
      <c r="B219" s="31"/>
      <c r="C219" s="31"/>
      <c r="D219" s="31"/>
      <c r="E219" s="31">
        <f t="shared" si="73"/>
        <v>0</v>
      </c>
      <c r="F219" s="31">
        <f t="shared" si="76"/>
        <v>-109.24999999999909</v>
      </c>
      <c r="G219" s="31"/>
      <c r="H219" s="33">
        <f t="shared" si="77"/>
        <v>1.47E-2</v>
      </c>
      <c r="I219" s="31">
        <f t="shared" si="75"/>
        <v>-0.13383124999999887</v>
      </c>
      <c r="J219" s="31">
        <f t="shared" ref="J219:J226" si="78">I219+J218</f>
        <v>-22.478733333333157</v>
      </c>
      <c r="K219" s="31"/>
      <c r="L219" s="31">
        <f t="shared" si="74"/>
        <v>-131.72873333333226</v>
      </c>
      <c r="N219" s="14"/>
      <c r="O219" s="14"/>
      <c r="P219" s="14"/>
      <c r="Q219" s="14"/>
    </row>
    <row r="220" spans="1:17" x14ac:dyDescent="0.25">
      <c r="A220" s="40" t="s">
        <v>18</v>
      </c>
      <c r="B220" s="31"/>
      <c r="C220" s="31"/>
      <c r="D220" s="31"/>
      <c r="E220" s="31">
        <f t="shared" si="73"/>
        <v>0</v>
      </c>
      <c r="F220" s="31">
        <f t="shared" si="76"/>
        <v>-109.24999999999909</v>
      </c>
      <c r="G220" s="31"/>
      <c r="H220" s="33">
        <f t="shared" si="77"/>
        <v>1.47E-2</v>
      </c>
      <c r="I220" s="31">
        <f t="shared" si="75"/>
        <v>-0.13383124999999887</v>
      </c>
      <c r="J220" s="31">
        <f t="shared" si="78"/>
        <v>-22.612564583333157</v>
      </c>
      <c r="K220" s="31"/>
      <c r="L220" s="31">
        <f t="shared" si="74"/>
        <v>-131.86256458333224</v>
      </c>
      <c r="N220" s="14"/>
      <c r="O220" s="14"/>
      <c r="P220" s="14"/>
      <c r="Q220" s="14"/>
    </row>
    <row r="221" spans="1:17" x14ac:dyDescent="0.25">
      <c r="A221" s="40" t="s">
        <v>19</v>
      </c>
      <c r="B221" s="31"/>
      <c r="C221" s="31"/>
      <c r="D221" s="31"/>
      <c r="E221" s="31">
        <f t="shared" si="73"/>
        <v>0</v>
      </c>
      <c r="F221" s="31">
        <f t="shared" si="76"/>
        <v>-109.24999999999909</v>
      </c>
      <c r="G221" s="31"/>
      <c r="H221" s="33">
        <f t="shared" si="77"/>
        <v>1.47E-2</v>
      </c>
      <c r="I221" s="31">
        <f t="shared" si="75"/>
        <v>-0.13383124999999887</v>
      </c>
      <c r="J221" s="31">
        <f t="shared" si="78"/>
        <v>-22.746395833333157</v>
      </c>
      <c r="K221" s="31"/>
      <c r="L221" s="31">
        <f t="shared" si="74"/>
        <v>-131.99639583333226</v>
      </c>
      <c r="N221" s="14"/>
      <c r="O221" s="14"/>
      <c r="P221" s="14"/>
      <c r="Q221" s="14"/>
    </row>
    <row r="222" spans="1:17" x14ac:dyDescent="0.25">
      <c r="A222" s="40" t="s">
        <v>20</v>
      </c>
      <c r="B222" s="31"/>
      <c r="C222" s="31"/>
      <c r="D222" s="31"/>
      <c r="E222" s="31">
        <f t="shared" si="73"/>
        <v>0</v>
      </c>
      <c r="F222" s="31">
        <f t="shared" si="76"/>
        <v>-109.24999999999909</v>
      </c>
      <c r="G222" s="31"/>
      <c r="H222" s="33">
        <f t="shared" si="77"/>
        <v>1.47E-2</v>
      </c>
      <c r="I222" s="31">
        <f>H222*F221/12</f>
        <v>-0.13383124999999887</v>
      </c>
      <c r="J222" s="31">
        <f t="shared" si="78"/>
        <v>-22.880227083333157</v>
      </c>
      <c r="K222" s="31"/>
      <c r="L222" s="31">
        <f t="shared" si="74"/>
        <v>-132.13022708333224</v>
      </c>
      <c r="N222" s="14"/>
      <c r="O222" s="14"/>
      <c r="P222" s="14"/>
      <c r="Q222" s="14"/>
    </row>
    <row r="223" spans="1:17" x14ac:dyDescent="0.25">
      <c r="A223" s="40" t="s">
        <v>21</v>
      </c>
      <c r="B223" s="31"/>
      <c r="C223" s="31"/>
      <c r="D223" s="31"/>
      <c r="E223" s="31">
        <f t="shared" si="73"/>
        <v>0</v>
      </c>
      <c r="F223" s="31">
        <f t="shared" si="76"/>
        <v>-109.24999999999909</v>
      </c>
      <c r="G223" s="31"/>
      <c r="H223" s="33">
        <f t="shared" si="77"/>
        <v>1.47E-2</v>
      </c>
      <c r="I223" s="31">
        <f>H223*F222/12</f>
        <v>-0.13383124999999887</v>
      </c>
      <c r="J223" s="31">
        <f t="shared" si="78"/>
        <v>-23.014058333333157</v>
      </c>
      <c r="K223" s="31"/>
      <c r="L223" s="31">
        <f t="shared" si="74"/>
        <v>-132.26405833333226</v>
      </c>
      <c r="N223" s="14"/>
      <c r="O223" s="14"/>
      <c r="P223" s="14"/>
      <c r="Q223" s="14"/>
    </row>
    <row r="224" spans="1:17" x14ac:dyDescent="0.25">
      <c r="A224" s="40" t="s">
        <v>10</v>
      </c>
      <c r="B224" s="31"/>
      <c r="C224" s="31"/>
      <c r="D224" s="31"/>
      <c r="E224" s="31">
        <f t="shared" si="73"/>
        <v>0</v>
      </c>
      <c r="F224" s="31">
        <f t="shared" si="76"/>
        <v>-109.24999999999909</v>
      </c>
      <c r="G224" s="31"/>
      <c r="H224" s="33">
        <f t="shared" si="77"/>
        <v>1.47E-2</v>
      </c>
      <c r="I224" s="31">
        <f>H224*F223/12</f>
        <v>-0.13383124999999887</v>
      </c>
      <c r="J224" s="31">
        <f t="shared" si="78"/>
        <v>-23.147889583333157</v>
      </c>
      <c r="K224" s="31"/>
      <c r="L224" s="31">
        <f t="shared" si="74"/>
        <v>-132.39788958333224</v>
      </c>
    </row>
    <row r="225" spans="1:12" x14ac:dyDescent="0.25">
      <c r="A225" s="40" t="s">
        <v>11</v>
      </c>
      <c r="B225" s="31"/>
      <c r="C225" s="31"/>
      <c r="D225" s="31"/>
      <c r="E225" s="31">
        <f t="shared" si="73"/>
        <v>0</v>
      </c>
      <c r="F225" s="31">
        <f t="shared" si="76"/>
        <v>-109.24999999999909</v>
      </c>
      <c r="G225" s="31"/>
      <c r="H225" s="33">
        <f t="shared" si="77"/>
        <v>1.47E-2</v>
      </c>
      <c r="I225" s="31">
        <f>H225*F224/12</f>
        <v>-0.13383124999999887</v>
      </c>
      <c r="J225" s="31">
        <f t="shared" si="78"/>
        <v>-23.281720833333157</v>
      </c>
      <c r="K225" s="31"/>
      <c r="L225" s="31">
        <f t="shared" si="74"/>
        <v>-132.53172083333226</v>
      </c>
    </row>
    <row r="226" spans="1:12" x14ac:dyDescent="0.25">
      <c r="A226" s="40" t="s">
        <v>12</v>
      </c>
      <c r="B226" s="32"/>
      <c r="C226" s="32"/>
      <c r="D226" s="32"/>
      <c r="E226" s="54">
        <f t="shared" si="73"/>
        <v>0</v>
      </c>
      <c r="F226" s="54">
        <f t="shared" si="76"/>
        <v>-109.24999999999909</v>
      </c>
      <c r="G226" s="54"/>
      <c r="H226" s="55">
        <f t="shared" si="77"/>
        <v>1.47E-2</v>
      </c>
      <c r="I226" s="54">
        <f>H226*F225/12</f>
        <v>-0.13383124999999887</v>
      </c>
      <c r="J226" s="54">
        <f t="shared" si="78"/>
        <v>-23.415552083333157</v>
      </c>
      <c r="K226" s="54"/>
      <c r="L226" s="54">
        <f t="shared" si="74"/>
        <v>-132.66555208333224</v>
      </c>
    </row>
    <row r="227" spans="1:12" x14ac:dyDescent="0.25">
      <c r="A227" s="28"/>
      <c r="B227" s="37"/>
      <c r="C227" s="37"/>
      <c r="D227" s="38"/>
      <c r="E227" s="38"/>
      <c r="F227" s="38"/>
      <c r="G227" s="38"/>
      <c r="H227" s="39"/>
      <c r="I227" s="38"/>
      <c r="J227" s="38"/>
      <c r="K227" s="38"/>
      <c r="L227" s="38"/>
    </row>
    <row r="228" spans="1:12" x14ac:dyDescent="0.25">
      <c r="A228" s="28" t="s">
        <v>13</v>
      </c>
      <c r="B228" s="30">
        <f>SUM(B215:B226)</f>
        <v>0</v>
      </c>
      <c r="C228" s="30">
        <f>SUM(C215:C226)</f>
        <v>0</v>
      </c>
      <c r="D228" s="30">
        <f>SUM(D215:D226)</f>
        <v>0</v>
      </c>
      <c r="E228" s="30">
        <f>SUM(E215:E226)</f>
        <v>0</v>
      </c>
      <c r="F228" s="30"/>
      <c r="G228" s="30"/>
      <c r="H228" s="29"/>
      <c r="I228" s="30">
        <f>SUM(I215:I226)</f>
        <v>-1.6059749999999868</v>
      </c>
      <c r="J228" s="30"/>
      <c r="K228" s="30"/>
      <c r="L228" s="30"/>
    </row>
    <row r="229" spans="1:12" x14ac:dyDescent="0.25">
      <c r="B229" s="4"/>
      <c r="C229" s="4"/>
      <c r="D229" s="4"/>
      <c r="E229" s="4"/>
      <c r="F229" s="4"/>
      <c r="G229" s="4"/>
      <c r="I229" s="4"/>
      <c r="J229" s="4"/>
      <c r="K229" s="4"/>
      <c r="L229" s="4"/>
    </row>
    <row r="230" spans="1:12" x14ac:dyDescent="0.25">
      <c r="B230" s="4"/>
      <c r="C230" s="4"/>
      <c r="D230" s="4"/>
      <c r="E230" s="4"/>
      <c r="F230" s="4"/>
      <c r="G230" s="4"/>
      <c r="I230" s="4"/>
      <c r="J230" s="4"/>
      <c r="K230" s="4"/>
      <c r="L230" s="4"/>
    </row>
    <row r="231" spans="1:12" x14ac:dyDescent="0.25">
      <c r="B231" s="4"/>
      <c r="C231" s="4"/>
      <c r="D231" s="4"/>
      <c r="E231" s="4"/>
      <c r="F231" s="4"/>
      <c r="G231" s="4"/>
      <c r="I231" s="4"/>
      <c r="J231" s="4"/>
      <c r="K231" s="4"/>
      <c r="L231" s="4"/>
    </row>
    <row r="232" spans="1:12" x14ac:dyDescent="0.25">
      <c r="B232" s="4"/>
      <c r="C232" s="4"/>
      <c r="D232" s="4"/>
      <c r="E232" s="4"/>
      <c r="F232" s="4"/>
      <c r="G232" s="4"/>
      <c r="I232" s="4"/>
      <c r="J232" s="4"/>
      <c r="K232" s="4"/>
      <c r="L232" s="4"/>
    </row>
    <row r="233" spans="1:12" x14ac:dyDescent="0.25">
      <c r="B233" s="4"/>
      <c r="C233" s="4"/>
      <c r="D233" s="4"/>
      <c r="E233" s="4"/>
      <c r="F233" s="4"/>
      <c r="G233" s="4"/>
      <c r="I233" s="4"/>
      <c r="J233" s="4"/>
      <c r="K233" s="4"/>
      <c r="L233" s="4"/>
    </row>
    <row r="234" spans="1:12" x14ac:dyDescent="0.25">
      <c r="B234" s="4"/>
      <c r="C234" s="4"/>
      <c r="D234" s="4"/>
      <c r="E234" s="4"/>
      <c r="F234" s="4"/>
      <c r="G234" s="4"/>
      <c r="I234" s="4"/>
      <c r="J234" s="4"/>
      <c r="K234" s="4"/>
      <c r="L234" s="4"/>
    </row>
    <row r="235" spans="1:12" x14ac:dyDescent="0.25">
      <c r="B235" s="4"/>
      <c r="C235" s="4"/>
      <c r="D235" s="4"/>
      <c r="E235" s="4"/>
      <c r="F235" s="4"/>
      <c r="G235" s="4"/>
      <c r="I235" s="4"/>
      <c r="J235" s="4"/>
      <c r="K235" s="4"/>
      <c r="L235" s="4"/>
    </row>
    <row r="236" spans="1:12" x14ac:dyDescent="0.25">
      <c r="B236" s="4"/>
      <c r="C236" s="4"/>
      <c r="D236" s="4"/>
      <c r="E236" s="4"/>
      <c r="F236" s="4"/>
      <c r="G236" s="4"/>
      <c r="I236" s="4"/>
      <c r="J236" s="4"/>
      <c r="K236" s="4"/>
      <c r="L236" s="4"/>
    </row>
    <row r="237" spans="1:12" x14ac:dyDescent="0.25">
      <c r="B237" s="4"/>
      <c r="C237" s="4"/>
      <c r="D237" s="4"/>
      <c r="E237" s="4"/>
      <c r="F237" s="4"/>
      <c r="G237" s="4"/>
      <c r="I237" s="4"/>
      <c r="J237" s="4"/>
      <c r="K237" s="4"/>
      <c r="L237" s="4"/>
    </row>
    <row r="238" spans="1:12" x14ac:dyDescent="0.25">
      <c r="B238" s="4"/>
      <c r="C238" s="4"/>
      <c r="D238" s="4"/>
      <c r="E238" s="4"/>
      <c r="F238" s="4"/>
      <c r="G238" s="4"/>
      <c r="I238" s="4"/>
      <c r="J238" s="4"/>
      <c r="K238" s="4"/>
      <c r="L238" s="4"/>
    </row>
    <row r="239" spans="1:12" x14ac:dyDescent="0.25">
      <c r="B239" s="4"/>
      <c r="C239" s="4"/>
      <c r="D239" s="4"/>
      <c r="E239" s="4"/>
      <c r="F239" s="4"/>
      <c r="G239" s="4"/>
      <c r="I239" s="4"/>
      <c r="J239" s="4"/>
      <c r="K239" s="4"/>
      <c r="L239" s="4"/>
    </row>
    <row r="240" spans="1:12" x14ac:dyDescent="0.25">
      <c r="B240" s="4"/>
      <c r="C240" s="4"/>
      <c r="D240" s="4"/>
      <c r="E240" s="4"/>
      <c r="F240" s="4"/>
      <c r="G240" s="4"/>
      <c r="I240" s="4"/>
      <c r="J240" s="4"/>
      <c r="K240" s="4"/>
      <c r="L240" s="4"/>
    </row>
    <row r="241" spans="2:12" x14ac:dyDescent="0.25">
      <c r="B241" s="4"/>
      <c r="C241" s="4"/>
      <c r="D241" s="4"/>
      <c r="E241" s="4"/>
      <c r="F241" s="4"/>
      <c r="G241" s="4"/>
      <c r="I241" s="4"/>
      <c r="J241" s="4"/>
      <c r="K241" s="4"/>
      <c r="L241" s="4"/>
    </row>
    <row r="242" spans="2:12" x14ac:dyDescent="0.25">
      <c r="B242" s="4"/>
      <c r="C242" s="4"/>
      <c r="D242" s="4"/>
      <c r="E242" s="4"/>
      <c r="F242" s="4"/>
      <c r="G242" s="4"/>
      <c r="I242" s="4"/>
      <c r="J242" s="4"/>
      <c r="K242" s="4"/>
      <c r="L242" s="4"/>
    </row>
    <row r="243" spans="2:12" x14ac:dyDescent="0.25">
      <c r="B243" s="4"/>
      <c r="C243" s="4"/>
      <c r="D243" s="4"/>
      <c r="E243" s="4"/>
      <c r="F243" s="4"/>
      <c r="G243" s="4"/>
      <c r="I243" s="4"/>
      <c r="J243" s="4"/>
      <c r="K243" s="4"/>
      <c r="L243" s="4"/>
    </row>
    <row r="244" spans="2:12" x14ac:dyDescent="0.25">
      <c r="B244" s="4"/>
      <c r="C244" s="4"/>
      <c r="D244" s="4"/>
      <c r="E244" s="4"/>
      <c r="F244" s="4"/>
      <c r="G244" s="4"/>
      <c r="I244" s="4"/>
      <c r="J244" s="4"/>
      <c r="K244" s="4"/>
      <c r="L244" s="4"/>
    </row>
    <row r="245" spans="2:12" x14ac:dyDescent="0.25">
      <c r="B245" s="4"/>
      <c r="C245" s="4"/>
      <c r="D245" s="4"/>
      <c r="E245" s="4"/>
      <c r="F245" s="4"/>
      <c r="G245" s="4"/>
      <c r="I245" s="4"/>
      <c r="J245" s="4"/>
      <c r="K245" s="4"/>
      <c r="L245" s="4"/>
    </row>
    <row r="246" spans="2:12" x14ac:dyDescent="0.25">
      <c r="B246" s="4"/>
      <c r="C246" s="4"/>
      <c r="D246" s="4"/>
      <c r="E246" s="4"/>
      <c r="F246" s="4"/>
      <c r="G246" s="4"/>
      <c r="I246" s="4"/>
      <c r="J246" s="4"/>
      <c r="K246" s="4"/>
      <c r="L246" s="4"/>
    </row>
    <row r="247" spans="2:12" x14ac:dyDescent="0.25">
      <c r="B247" s="4"/>
      <c r="C247" s="4"/>
      <c r="D247" s="4"/>
      <c r="E247" s="4"/>
      <c r="F247" s="4"/>
      <c r="G247" s="4"/>
      <c r="I247" s="4"/>
      <c r="J247" s="4"/>
      <c r="K247" s="4"/>
      <c r="L247" s="4"/>
    </row>
    <row r="248" spans="2:12" x14ac:dyDescent="0.25">
      <c r="B248" s="4"/>
      <c r="C248" s="4"/>
      <c r="D248" s="4"/>
      <c r="E248" s="4"/>
      <c r="F248" s="4"/>
      <c r="G248" s="4"/>
      <c r="I248" s="4"/>
      <c r="J248" s="4"/>
      <c r="K248" s="4"/>
      <c r="L248" s="4"/>
    </row>
    <row r="249" spans="2:12" x14ac:dyDescent="0.25">
      <c r="B249" s="4"/>
      <c r="C249" s="4"/>
      <c r="D249" s="4"/>
      <c r="E249" s="4"/>
      <c r="F249" s="4"/>
      <c r="G249" s="4"/>
      <c r="I249" s="4"/>
      <c r="J249" s="4"/>
      <c r="K249" s="4"/>
      <c r="L249" s="4"/>
    </row>
    <row r="250" spans="2:12" x14ac:dyDescent="0.25">
      <c r="B250" s="4"/>
      <c r="C250" s="4"/>
      <c r="D250" s="4"/>
      <c r="E250" s="4"/>
      <c r="F250" s="4"/>
      <c r="G250" s="4"/>
      <c r="I250" s="4"/>
      <c r="J250" s="4"/>
      <c r="K250" s="4"/>
      <c r="L250" s="4"/>
    </row>
    <row r="251" spans="2:12" x14ac:dyDescent="0.25">
      <c r="B251" s="4"/>
      <c r="C251" s="4"/>
      <c r="D251" s="4"/>
      <c r="E251" s="4"/>
      <c r="F251" s="4"/>
      <c r="G251" s="4"/>
      <c r="I251" s="4"/>
      <c r="J251" s="4"/>
      <c r="K251" s="4"/>
      <c r="L251" s="4"/>
    </row>
    <row r="252" spans="2:12" x14ac:dyDescent="0.25">
      <c r="B252" s="4"/>
      <c r="C252" s="4"/>
      <c r="D252" s="4"/>
      <c r="E252" s="4"/>
      <c r="F252" s="4"/>
      <c r="G252" s="4"/>
      <c r="I252" s="4"/>
      <c r="J252" s="4"/>
      <c r="K252" s="4"/>
      <c r="L252" s="4"/>
    </row>
    <row r="253" spans="2:12" x14ac:dyDescent="0.25">
      <c r="B253" s="4"/>
      <c r="C253" s="4"/>
      <c r="D253" s="4"/>
      <c r="E253" s="4"/>
      <c r="F253" s="4"/>
      <c r="G253" s="4"/>
      <c r="I253" s="4"/>
      <c r="J253" s="4"/>
      <c r="K253" s="4"/>
      <c r="L253" s="4"/>
    </row>
    <row r="254" spans="2:12" x14ac:dyDescent="0.25">
      <c r="B254" s="4"/>
      <c r="C254" s="4"/>
      <c r="D254" s="4"/>
      <c r="E254" s="4"/>
      <c r="F254" s="4"/>
      <c r="G254" s="4"/>
      <c r="I254" s="4"/>
      <c r="J254" s="4"/>
      <c r="K254" s="4"/>
      <c r="L254" s="4"/>
    </row>
    <row r="255" spans="2:12" x14ac:dyDescent="0.25">
      <c r="B255" s="4"/>
      <c r="C255" s="4"/>
      <c r="D255" s="4"/>
      <c r="E255" s="4"/>
      <c r="F255" s="4"/>
      <c r="G255" s="4"/>
      <c r="I255" s="4"/>
      <c r="J255" s="4"/>
      <c r="K255" s="4"/>
      <c r="L255" s="4"/>
    </row>
    <row r="256" spans="2:12" x14ac:dyDescent="0.25">
      <c r="B256" s="4"/>
      <c r="C256" s="4"/>
      <c r="D256" s="4"/>
      <c r="E256" s="4"/>
      <c r="F256" s="4"/>
      <c r="G256" s="4"/>
      <c r="I256" s="4"/>
      <c r="J256" s="4"/>
      <c r="K256" s="4"/>
      <c r="L256" s="4"/>
    </row>
    <row r="257" spans="2:12" x14ac:dyDescent="0.25">
      <c r="B257" s="4"/>
      <c r="C257" s="4"/>
      <c r="D257" s="4"/>
      <c r="E257" s="4"/>
      <c r="F257" s="4"/>
      <c r="G257" s="4"/>
      <c r="I257" s="4"/>
      <c r="J257" s="4"/>
      <c r="K257" s="4"/>
      <c r="L257" s="4"/>
    </row>
    <row r="258" spans="2:12" x14ac:dyDescent="0.25">
      <c r="B258" s="4"/>
      <c r="C258" s="4"/>
      <c r="D258" s="4"/>
      <c r="E258" s="4"/>
      <c r="F258" s="4"/>
      <c r="G258" s="4"/>
      <c r="I258" s="4"/>
      <c r="J258" s="4"/>
      <c r="K258" s="4"/>
      <c r="L258" s="4"/>
    </row>
    <row r="259" spans="2:12" x14ac:dyDescent="0.25">
      <c r="B259" s="4"/>
      <c r="C259" s="4"/>
      <c r="D259" s="4"/>
      <c r="E259" s="4"/>
      <c r="F259" s="4"/>
      <c r="G259" s="4"/>
      <c r="I259" s="4"/>
      <c r="J259" s="4"/>
      <c r="K259" s="4"/>
      <c r="L259" s="4"/>
    </row>
    <row r="260" spans="2:12" x14ac:dyDescent="0.25">
      <c r="B260" s="4"/>
      <c r="C260" s="4"/>
      <c r="D260" s="4"/>
      <c r="E260" s="4"/>
      <c r="F260" s="4"/>
      <c r="G260" s="4"/>
      <c r="I260" s="4"/>
      <c r="J260" s="4"/>
      <c r="K260" s="4"/>
      <c r="L260" s="4"/>
    </row>
    <row r="261" spans="2:12" x14ac:dyDescent="0.25">
      <c r="B261" s="4"/>
      <c r="C261" s="4"/>
      <c r="D261" s="4"/>
      <c r="E261" s="4"/>
      <c r="F261" s="4"/>
      <c r="G261" s="4"/>
      <c r="I261" s="4"/>
      <c r="J261" s="4"/>
      <c r="K261" s="4"/>
      <c r="L261" s="4"/>
    </row>
    <row r="262" spans="2:12" x14ac:dyDescent="0.25">
      <c r="B262" s="4"/>
      <c r="C262" s="4"/>
      <c r="D262" s="4"/>
      <c r="E262" s="4"/>
      <c r="F262" s="4"/>
      <c r="G262" s="4"/>
      <c r="I262" s="4"/>
      <c r="J262" s="4"/>
      <c r="K262" s="4"/>
      <c r="L262" s="4"/>
    </row>
    <row r="263" spans="2:12" x14ac:dyDescent="0.25">
      <c r="B263" s="4"/>
      <c r="C263" s="4"/>
      <c r="D263" s="4"/>
      <c r="E263" s="4"/>
      <c r="F263" s="4"/>
      <c r="G263" s="4"/>
      <c r="I263" s="4"/>
      <c r="J263" s="4"/>
      <c r="K263" s="4"/>
      <c r="L263" s="4"/>
    </row>
  </sheetData>
  <mergeCells count="54">
    <mergeCell ref="D213:D214"/>
    <mergeCell ref="E213:F213"/>
    <mergeCell ref="H213:J213"/>
    <mergeCell ref="L213:L214"/>
    <mergeCell ref="A1:L1"/>
    <mergeCell ref="A2:L2"/>
    <mergeCell ref="D86:D87"/>
    <mergeCell ref="D104:D105"/>
    <mergeCell ref="D122:D123"/>
    <mergeCell ref="H68:J68"/>
    <mergeCell ref="E104:F104"/>
    <mergeCell ref="H104:J104"/>
    <mergeCell ref="L68:L69"/>
    <mergeCell ref="E86:F86"/>
    <mergeCell ref="H86:J86"/>
    <mergeCell ref="L86:L87"/>
    <mergeCell ref="L104:L105"/>
    <mergeCell ref="E122:F122"/>
    <mergeCell ref="H122:J122"/>
    <mergeCell ref="L122:L123"/>
    <mergeCell ref="D140:D141"/>
    <mergeCell ref="E140:F140"/>
    <mergeCell ref="H140:J140"/>
    <mergeCell ref="L140:L141"/>
    <mergeCell ref="D5:D6"/>
    <mergeCell ref="D14:D15"/>
    <mergeCell ref="D32:D33"/>
    <mergeCell ref="D50:D51"/>
    <mergeCell ref="D68:D69"/>
    <mergeCell ref="D176:D177"/>
    <mergeCell ref="D194:D195"/>
    <mergeCell ref="D158:D159"/>
    <mergeCell ref="E5:F5"/>
    <mergeCell ref="L5:L6"/>
    <mergeCell ref="H5:J5"/>
    <mergeCell ref="E14:F14"/>
    <mergeCell ref="H14:J14"/>
    <mergeCell ref="L14:L15"/>
    <mergeCell ref="E32:F32"/>
    <mergeCell ref="H32:J32"/>
    <mergeCell ref="L32:L33"/>
    <mergeCell ref="E50:F50"/>
    <mergeCell ref="H50:J50"/>
    <mergeCell ref="L50:L51"/>
    <mergeCell ref="E68:F68"/>
    <mergeCell ref="E194:F194"/>
    <mergeCell ref="H194:J194"/>
    <mergeCell ref="L194:L195"/>
    <mergeCell ref="E158:F158"/>
    <mergeCell ref="H158:J158"/>
    <mergeCell ref="L158:L159"/>
    <mergeCell ref="E176:F176"/>
    <mergeCell ref="H176:J176"/>
    <mergeCell ref="L176:L177"/>
  </mergeCells>
  <phoneticPr fontId="6" type="noConversion"/>
  <pageMargins left="0.70866141732283472" right="0.70866141732283472" top="0.74803149606299213" bottom="0.74803149606299213" header="0.31496062992125984" footer="0.31496062992125984"/>
  <pageSetup scale="84" fitToHeight="0" orientation="landscape" r:id="rId1"/>
  <rowBreaks count="1" manualBreakCount="1">
    <brk id="6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opLeftCell="A4" workbookViewId="0">
      <selection activeCell="H7" sqref="H7"/>
    </sheetView>
  </sheetViews>
  <sheetFormatPr defaultRowHeight="15" x14ac:dyDescent="0.25"/>
  <cols>
    <col min="1" max="1" width="24.28515625" bestFit="1" customWidth="1"/>
    <col min="2" max="2" width="14" bestFit="1" customWidth="1"/>
    <col min="3" max="3" width="10.42578125" customWidth="1"/>
    <col min="4" max="4" width="21.42578125" customWidth="1"/>
    <col min="5" max="5" width="19.85546875" customWidth="1"/>
    <col min="6" max="6" width="10.140625" bestFit="1" customWidth="1"/>
  </cols>
  <sheetData>
    <row r="1" spans="1:5" ht="15.75" x14ac:dyDescent="0.25">
      <c r="A1" s="20" t="s">
        <v>65</v>
      </c>
    </row>
    <row r="3" spans="1:5" ht="60" x14ac:dyDescent="0.25">
      <c r="A3" s="12" t="s">
        <v>39</v>
      </c>
      <c r="B3" s="12" t="s">
        <v>66</v>
      </c>
      <c r="C3" s="12" t="s">
        <v>75</v>
      </c>
      <c r="D3" s="12" t="s">
        <v>76</v>
      </c>
      <c r="E3" s="13"/>
    </row>
    <row r="4" spans="1:5" x14ac:dyDescent="0.25">
      <c r="A4" t="e">
        <f>#REF!</f>
        <v>#REF!</v>
      </c>
      <c r="B4" s="15">
        <v>7841413.6238270504</v>
      </c>
      <c r="C4" s="5">
        <f t="shared" ref="C4:C10" si="0">ROUND(B4/$B$11,4)</f>
        <v>0.64219999999999999</v>
      </c>
      <c r="D4" s="18">
        <f t="shared" ref="D4:D10" si="1">C4*$D$11</f>
        <v>-83.486000000000004</v>
      </c>
    </row>
    <row r="5" spans="1:5" x14ac:dyDescent="0.25">
      <c r="A5" t="e">
        <f>#REF!</f>
        <v>#REF!</v>
      </c>
      <c r="B5" s="15">
        <v>2264881.1551633594</v>
      </c>
      <c r="C5" s="5">
        <f t="shared" si="0"/>
        <v>0.1855</v>
      </c>
      <c r="D5" s="18">
        <f t="shared" si="1"/>
        <v>-24.114999999999998</v>
      </c>
    </row>
    <row r="6" spans="1:5" x14ac:dyDescent="0.25">
      <c r="A6" t="e">
        <f>#REF!</f>
        <v>#REF!</v>
      </c>
      <c r="B6" s="15">
        <v>1828852.7792381947</v>
      </c>
      <c r="C6" s="5">
        <f t="shared" si="0"/>
        <v>0.14979999999999999</v>
      </c>
      <c r="D6" s="18">
        <f t="shared" si="1"/>
        <v>-19.474</v>
      </c>
    </row>
    <row r="7" spans="1:5" x14ac:dyDescent="0.25">
      <c r="A7" t="e">
        <f>#REF!</f>
        <v>#REF!</v>
      </c>
      <c r="B7" s="15">
        <v>52403.603751253562</v>
      </c>
      <c r="C7" s="5">
        <f t="shared" si="0"/>
        <v>4.3E-3</v>
      </c>
      <c r="D7" s="18">
        <f t="shared" si="1"/>
        <v>-0.55900000000000005</v>
      </c>
    </row>
    <row r="8" spans="1:5" x14ac:dyDescent="0.25">
      <c r="A8" t="e">
        <f>#REF!</f>
        <v>#REF!</v>
      </c>
      <c r="B8" s="15">
        <v>170048.67757053819</v>
      </c>
      <c r="C8" s="5">
        <f t="shared" si="0"/>
        <v>1.3899999999999999E-2</v>
      </c>
      <c r="D8" s="18">
        <f t="shared" si="1"/>
        <v>-1.8069999999999999</v>
      </c>
    </row>
    <row r="9" spans="1:5" x14ac:dyDescent="0.25">
      <c r="A9" t="s">
        <v>77</v>
      </c>
      <c r="B9" s="15">
        <v>33960.977652395442</v>
      </c>
      <c r="C9" s="5">
        <f t="shared" si="0"/>
        <v>2.8E-3</v>
      </c>
      <c r="D9" s="18">
        <f t="shared" si="1"/>
        <v>-0.36399999999999999</v>
      </c>
    </row>
    <row r="10" spans="1:5" x14ac:dyDescent="0.25">
      <c r="A10" s="16" t="e">
        <f>#REF!</f>
        <v>#REF!</v>
      </c>
      <c r="B10" s="17">
        <v>18019.155716249152</v>
      </c>
      <c r="C10" s="6">
        <f t="shared" si="0"/>
        <v>1.5E-3</v>
      </c>
      <c r="D10" s="19">
        <f t="shared" si="1"/>
        <v>-0.19500000000000001</v>
      </c>
    </row>
    <row r="11" spans="1:5" x14ac:dyDescent="0.25">
      <c r="A11" s="2" t="s">
        <v>13</v>
      </c>
      <c r="B11" s="21">
        <f>SUM(B4:B10)</f>
        <v>12209579.972919041</v>
      </c>
      <c r="C11" s="22">
        <f>SUM(C4:C10)</f>
        <v>1</v>
      </c>
      <c r="D11" s="23">
        <f>ROUND(Continuity!L199,0)</f>
        <v>-130</v>
      </c>
    </row>
    <row r="15" spans="1:5" ht="15.75" x14ac:dyDescent="0.25">
      <c r="A15" s="20" t="s">
        <v>67</v>
      </c>
    </row>
    <row r="17" spans="1:7" ht="45" x14ac:dyDescent="0.25">
      <c r="A17" s="12" t="s">
        <v>39</v>
      </c>
      <c r="B17" s="12" t="s">
        <v>68</v>
      </c>
      <c r="C17" s="12" t="s">
        <v>69</v>
      </c>
      <c r="D17" s="12" t="s">
        <v>70</v>
      </c>
      <c r="E17" s="12" t="s">
        <v>74</v>
      </c>
      <c r="F17" s="12" t="s">
        <v>71</v>
      </c>
    </row>
    <row r="18" spans="1:7" x14ac:dyDescent="0.25">
      <c r="A18" t="e">
        <f>A4</f>
        <v>#REF!</v>
      </c>
      <c r="B18" s="18">
        <f t="shared" ref="B18:B25" si="2">D4</f>
        <v>-83.486000000000004</v>
      </c>
      <c r="C18" s="9">
        <v>1</v>
      </c>
      <c r="D18" s="18">
        <f>B18/C18</f>
        <v>-83.486000000000004</v>
      </c>
      <c r="E18" s="14">
        <v>148067202.79592174</v>
      </c>
      <c r="F18" s="25">
        <f t="shared" ref="F18:F24" si="3">ROUND(D18/E18,4)</f>
        <v>0</v>
      </c>
      <c r="G18" t="s">
        <v>72</v>
      </c>
    </row>
    <row r="19" spans="1:7" x14ac:dyDescent="0.25">
      <c r="A19" t="e">
        <f>A5</f>
        <v>#REF!</v>
      </c>
      <c r="B19" s="18">
        <f t="shared" si="2"/>
        <v>-24.114999999999998</v>
      </c>
      <c r="C19">
        <f>C18</f>
        <v>1</v>
      </c>
      <c r="D19" s="18">
        <f t="shared" ref="D19:D25" si="4">B19/C19</f>
        <v>-24.114999999999998</v>
      </c>
      <c r="E19" s="14">
        <v>61517376.086513527</v>
      </c>
      <c r="F19" s="25">
        <f t="shared" si="3"/>
        <v>0</v>
      </c>
      <c r="G19" t="s">
        <v>72</v>
      </c>
    </row>
    <row r="20" spans="1:7" x14ac:dyDescent="0.25">
      <c r="A20" t="e">
        <f>A6</f>
        <v>#REF!</v>
      </c>
      <c r="B20" s="18">
        <f t="shared" si="2"/>
        <v>-19.474</v>
      </c>
      <c r="C20">
        <f t="shared" ref="C20:C25" si="5">C19</f>
        <v>1</v>
      </c>
      <c r="D20" s="18">
        <f t="shared" si="4"/>
        <v>-19.474</v>
      </c>
      <c r="E20" s="14">
        <v>346440.49091014883</v>
      </c>
      <c r="F20" s="25">
        <f t="shared" si="3"/>
        <v>-1E-4</v>
      </c>
      <c r="G20" t="s">
        <v>73</v>
      </c>
    </row>
    <row r="21" spans="1:7" x14ac:dyDescent="0.25">
      <c r="A21" t="e">
        <f>A7</f>
        <v>#REF!</v>
      </c>
      <c r="B21" s="18">
        <f t="shared" si="2"/>
        <v>-0.55900000000000005</v>
      </c>
      <c r="C21">
        <f t="shared" si="5"/>
        <v>1</v>
      </c>
      <c r="D21" s="18">
        <f t="shared" si="4"/>
        <v>-0.55900000000000005</v>
      </c>
      <c r="E21" s="14">
        <v>950.92023549136195</v>
      </c>
      <c r="F21" s="25">
        <f t="shared" si="3"/>
        <v>-5.9999999999999995E-4</v>
      </c>
      <c r="G21" t="s">
        <v>73</v>
      </c>
    </row>
    <row r="22" spans="1:7" x14ac:dyDescent="0.25">
      <c r="A22" t="e">
        <f>A8</f>
        <v>#REF!</v>
      </c>
      <c r="B22" s="18">
        <f t="shared" si="2"/>
        <v>-1.8069999999999999</v>
      </c>
      <c r="C22">
        <f t="shared" si="5"/>
        <v>1</v>
      </c>
      <c r="D22" s="18">
        <f t="shared" si="4"/>
        <v>-1.8069999999999999</v>
      </c>
      <c r="E22" s="14">
        <v>9809.6039021393863</v>
      </c>
      <c r="F22" s="25">
        <f t="shared" si="3"/>
        <v>-2.0000000000000001E-4</v>
      </c>
      <c r="G22" t="s">
        <v>73</v>
      </c>
    </row>
    <row r="23" spans="1:7" x14ac:dyDescent="0.25">
      <c r="A23" t="s">
        <v>77</v>
      </c>
      <c r="B23" s="18">
        <f t="shared" si="2"/>
        <v>-0.36399999999999999</v>
      </c>
      <c r="C23">
        <f t="shared" si="5"/>
        <v>1</v>
      </c>
      <c r="D23" s="18">
        <f t="shared" si="4"/>
        <v>-0.36399999999999999</v>
      </c>
      <c r="E23" s="14">
        <v>31899332</v>
      </c>
      <c r="F23" s="27">
        <f>ROUND(D23/E23,5)</f>
        <v>0</v>
      </c>
      <c r="G23" t="s">
        <v>72</v>
      </c>
    </row>
    <row r="24" spans="1:7" ht="14.25" customHeight="1" x14ac:dyDescent="0.25">
      <c r="A24" s="16" t="e">
        <f>A10</f>
        <v>#REF!</v>
      </c>
      <c r="B24" s="19">
        <f t="shared" si="2"/>
        <v>-0.19500000000000001</v>
      </c>
      <c r="C24" s="16">
        <f>C22</f>
        <v>1</v>
      </c>
      <c r="D24" s="19">
        <f t="shared" si="4"/>
        <v>-0.19500000000000001</v>
      </c>
      <c r="E24" s="24">
        <v>467055.80219343136</v>
      </c>
      <c r="F24" s="26">
        <f t="shared" si="3"/>
        <v>0</v>
      </c>
      <c r="G24" t="s">
        <v>72</v>
      </c>
    </row>
    <row r="25" spans="1:7" x14ac:dyDescent="0.25">
      <c r="A25" t="str">
        <f>A11</f>
        <v>Total</v>
      </c>
      <c r="B25" s="18">
        <f t="shared" si="2"/>
        <v>-130</v>
      </c>
      <c r="C25">
        <f t="shared" si="5"/>
        <v>1</v>
      </c>
      <c r="D25" s="18">
        <f t="shared" si="4"/>
        <v>-130</v>
      </c>
    </row>
  </sheetData>
  <phoneticPr fontId="6" type="noConversion"/>
  <pageMargins left="0.7" right="0.7" top="0.75" bottom="0.75" header="0.3" footer="0.3"/>
  <pageSetup orientation="portrait" horizont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H26" sqref="H26"/>
    </sheetView>
  </sheetViews>
  <sheetFormatPr defaultRowHeight="15" x14ac:dyDescent="0.25"/>
  <cols>
    <col min="1" max="1" width="10.42578125" customWidth="1"/>
    <col min="2" max="2" width="12.28515625" customWidth="1"/>
    <col min="3" max="3" width="16.140625" customWidth="1"/>
    <col min="4" max="4" width="12.28515625" customWidth="1"/>
    <col min="5" max="5" width="15.7109375" customWidth="1"/>
    <col min="6" max="6" width="13.28515625" customWidth="1"/>
    <col min="7" max="8" width="13.140625" customWidth="1"/>
    <col min="9" max="9" width="38.85546875" bestFit="1" customWidth="1"/>
  </cols>
  <sheetData>
    <row r="1" spans="1:9" x14ac:dyDescent="0.25">
      <c r="A1" s="63" t="s">
        <v>43</v>
      </c>
      <c r="B1" s="63" t="s">
        <v>50</v>
      </c>
      <c r="C1" s="63"/>
      <c r="D1" s="63"/>
      <c r="E1" s="64" t="s">
        <v>22</v>
      </c>
      <c r="F1" s="64" t="s">
        <v>27</v>
      </c>
      <c r="G1" s="64" t="s">
        <v>28</v>
      </c>
      <c r="H1" s="64" t="s">
        <v>24</v>
      </c>
      <c r="I1" s="63" t="s">
        <v>23</v>
      </c>
    </row>
    <row r="2" spans="1:9" ht="19.5" customHeight="1" x14ac:dyDescent="0.25">
      <c r="A2" s="63"/>
      <c r="B2" s="11" t="s">
        <v>51</v>
      </c>
      <c r="C2" s="11" t="s">
        <v>52</v>
      </c>
      <c r="D2" s="11" t="s">
        <v>53</v>
      </c>
      <c r="E2" s="64"/>
      <c r="F2" s="64"/>
      <c r="G2" s="64"/>
      <c r="H2" s="64"/>
      <c r="I2" s="63"/>
    </row>
    <row r="3" spans="1:9" x14ac:dyDescent="0.25">
      <c r="A3" s="1" t="s">
        <v>1</v>
      </c>
      <c r="B3" s="1" t="s">
        <v>54</v>
      </c>
      <c r="C3" s="1" t="s">
        <v>55</v>
      </c>
      <c r="D3" s="1" t="s">
        <v>56</v>
      </c>
      <c r="E3" s="4">
        <v>241767.9</v>
      </c>
      <c r="F3" s="1" t="s">
        <v>25</v>
      </c>
      <c r="G3" s="1" t="s">
        <v>26</v>
      </c>
      <c r="H3" s="7">
        <f>E3/3</f>
        <v>80589.3</v>
      </c>
      <c r="I3" s="10" t="s">
        <v>44</v>
      </c>
    </row>
    <row r="4" spans="1:9" x14ac:dyDescent="0.25">
      <c r="A4" s="1">
        <v>2002</v>
      </c>
      <c r="B4" s="1" t="s">
        <v>54</v>
      </c>
      <c r="C4" s="1" t="s">
        <v>57</v>
      </c>
      <c r="D4" s="1" t="s">
        <v>56</v>
      </c>
      <c r="E4" s="4">
        <v>986958.36</v>
      </c>
      <c r="F4" s="1" t="s">
        <v>29</v>
      </c>
      <c r="G4" s="1" t="s">
        <v>30</v>
      </c>
      <c r="H4" s="4">
        <f>E4/12</f>
        <v>82246.53</v>
      </c>
      <c r="I4" s="10" t="s">
        <v>45</v>
      </c>
    </row>
    <row r="5" spans="1:9" x14ac:dyDescent="0.25">
      <c r="A5" s="1">
        <v>2003</v>
      </c>
      <c r="B5" s="1" t="s">
        <v>54</v>
      </c>
      <c r="C5" s="1" t="s">
        <v>58</v>
      </c>
      <c r="D5" s="1" t="s">
        <v>56</v>
      </c>
      <c r="E5" s="7">
        <f>E3+E4</f>
        <v>1228726.26</v>
      </c>
      <c r="F5" s="1" t="s">
        <v>31</v>
      </c>
      <c r="G5" s="1" t="s">
        <v>32</v>
      </c>
      <c r="H5" s="7">
        <f>E5/12</f>
        <v>102393.855</v>
      </c>
      <c r="I5" s="10" t="s">
        <v>46</v>
      </c>
    </row>
    <row r="6" spans="1:9" x14ac:dyDescent="0.25">
      <c r="A6" s="1">
        <v>2004</v>
      </c>
      <c r="B6" s="1" t="s">
        <v>54</v>
      </c>
      <c r="C6" s="1" t="s">
        <v>57</v>
      </c>
      <c r="D6" s="1" t="s">
        <v>56</v>
      </c>
      <c r="E6" s="7">
        <f>E4</f>
        <v>986958.36</v>
      </c>
      <c r="F6" s="1" t="s">
        <v>33</v>
      </c>
      <c r="G6" s="1" t="s">
        <v>34</v>
      </c>
      <c r="H6" s="7">
        <f>E6/12</f>
        <v>82246.53</v>
      </c>
      <c r="I6" s="10" t="s">
        <v>47</v>
      </c>
    </row>
    <row r="7" spans="1:9" x14ac:dyDescent="0.25">
      <c r="A7" s="1">
        <v>2004</v>
      </c>
      <c r="B7" s="1" t="s">
        <v>59</v>
      </c>
      <c r="C7" s="1" t="s">
        <v>60</v>
      </c>
      <c r="D7" s="1" t="s">
        <v>61</v>
      </c>
      <c r="E7" s="7">
        <f>E6</f>
        <v>986958.36</v>
      </c>
      <c r="F7" s="1" t="s">
        <v>36</v>
      </c>
      <c r="G7" s="1" t="s">
        <v>37</v>
      </c>
      <c r="H7" s="7">
        <f>E7/12</f>
        <v>82246.53</v>
      </c>
      <c r="I7" s="8" t="s">
        <v>48</v>
      </c>
    </row>
    <row r="8" spans="1:9" x14ac:dyDescent="0.25">
      <c r="A8" s="1">
        <v>2005</v>
      </c>
      <c r="B8" s="1" t="s">
        <v>62</v>
      </c>
      <c r="C8" s="1" t="s">
        <v>63</v>
      </c>
      <c r="D8" s="1" t="s">
        <v>64</v>
      </c>
      <c r="E8" s="4">
        <v>1048196</v>
      </c>
      <c r="F8" s="1" t="s">
        <v>35</v>
      </c>
      <c r="G8" s="1" t="s">
        <v>38</v>
      </c>
      <c r="H8" s="7">
        <f>E8/12</f>
        <v>87349.666666666672</v>
      </c>
      <c r="I8" s="8" t="s">
        <v>49</v>
      </c>
    </row>
    <row r="9" spans="1:9" x14ac:dyDescent="0.25">
      <c r="I9" s="8"/>
    </row>
    <row r="10" spans="1:9" x14ac:dyDescent="0.25">
      <c r="I10" s="8"/>
    </row>
    <row r="11" spans="1:9" x14ac:dyDescent="0.25">
      <c r="I11" s="8"/>
    </row>
    <row r="12" spans="1:9" x14ac:dyDescent="0.25">
      <c r="I12" s="8"/>
    </row>
    <row r="13" spans="1:9" x14ac:dyDescent="0.25">
      <c r="I13" s="8"/>
    </row>
    <row r="14" spans="1:9" x14ac:dyDescent="0.25">
      <c r="I14" s="8"/>
    </row>
    <row r="15" spans="1:9" x14ac:dyDescent="0.25">
      <c r="I15" s="8"/>
    </row>
    <row r="16" spans="1:9" x14ac:dyDescent="0.25">
      <c r="I16" s="8"/>
    </row>
    <row r="17" spans="9:9" x14ac:dyDescent="0.25">
      <c r="I17" s="8"/>
    </row>
  </sheetData>
  <mergeCells count="7">
    <mergeCell ref="I1:I2"/>
    <mergeCell ref="B1:D1"/>
    <mergeCell ref="A1:A2"/>
    <mergeCell ref="E1:E2"/>
    <mergeCell ref="F1:F2"/>
    <mergeCell ref="G1:G2"/>
    <mergeCell ref="H1:H2"/>
  </mergeCells>
  <phoneticPr fontId="6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Continuity</vt:lpstr>
      <vt:lpstr>Rate Derivation</vt:lpstr>
      <vt:lpstr>PILS Entitlement Summary</vt:lpstr>
      <vt:lpstr>Continuity!Print_Area</vt:lpstr>
      <vt:lpstr>Continuity!Print_Titles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IMBSI</dc:creator>
  <cp:lastModifiedBy>Duncan Skinner</cp:lastModifiedBy>
  <cp:lastPrinted>2013-07-03T15:33:38Z</cp:lastPrinted>
  <dcterms:created xsi:type="dcterms:W3CDTF">2011-08-02T14:49:25Z</dcterms:created>
  <dcterms:modified xsi:type="dcterms:W3CDTF">2013-07-03T15:34:22Z</dcterms:modified>
</cp:coreProperties>
</file>